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머니(money)\15. 시보고\2023년 세입세출 결산서(후원(품)금포함)\"/>
    </mc:Choice>
  </mc:AlternateContent>
  <xr:revisionPtr revIDLastSave="0" documentId="13_ncr:1_{87AA91BB-1975-4E54-A891-A7A6D641E6F3}" xr6:coauthVersionLast="47" xr6:coauthVersionMax="47" xr10:uidLastSave="{00000000-0000-0000-0000-000000000000}"/>
  <bookViews>
    <workbookView xWindow="690" yWindow="870" windowWidth="21600" windowHeight="11385" activeTab="3" xr2:uid="{96722A89-9B0F-4142-AE56-0684B43F4696}"/>
  </bookViews>
  <sheets>
    <sheet name="1. 결산 총괄표" sheetId="3" r:id="rId1"/>
    <sheet name="1-1. 세입결산서" sheetId="1" r:id="rId2"/>
    <sheet name="1-2. 세출결산서" sheetId="2" r:id="rId3"/>
    <sheet name="2. 과목전용조서" sheetId="12" r:id="rId4"/>
    <sheet name="15. 사업수입명세서" sheetId="6" r:id="rId5"/>
    <sheet name="16. 정부보조금명세서" sheetId="4" r:id="rId6"/>
    <sheet name="17-1.후원품수입내역" sheetId="9" r:id="rId7"/>
    <sheet name="17-2.후원품사용내역서" sheetId="10" r:id="rId8"/>
    <sheet name="18.후원금전용계좌정보" sheetId="11" r:id="rId9"/>
    <sheet name="19.인건비명세서" sheetId="7" r:id="rId10"/>
    <sheet name="20.사업비명세서" sheetId="5" r:id="rId11"/>
    <sheet name="21.사무비명세서" sheetId="8" r:id="rId12"/>
    <sheet name="22. 감사보고서" sheetId="13" r:id="rId13"/>
  </sheets>
  <externalReferences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3" l="1"/>
  <c r="J191" i="12"/>
  <c r="H191" i="12"/>
  <c r="I171" i="12"/>
  <c r="L171" i="12"/>
  <c r="I174" i="12"/>
  <c r="L174" i="12"/>
  <c r="I169" i="12"/>
  <c r="I170" i="12"/>
  <c r="I172" i="12"/>
  <c r="I173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68" i="12"/>
  <c r="I191" i="12" s="1"/>
  <c r="K191" i="12"/>
  <c r="L190" i="12"/>
  <c r="L189" i="12"/>
  <c r="L188" i="12"/>
  <c r="L187" i="12"/>
  <c r="L186" i="12"/>
  <c r="L185" i="12"/>
  <c r="L184" i="12"/>
  <c r="L183" i="12"/>
  <c r="L182" i="12"/>
  <c r="L181" i="12"/>
  <c r="L178" i="12"/>
  <c r="L177" i="12"/>
  <c r="L176" i="12"/>
  <c r="L180" i="12"/>
  <c r="L179" i="12"/>
  <c r="L175" i="12"/>
  <c r="L173" i="12"/>
  <c r="L172" i="12"/>
  <c r="L170" i="12"/>
  <c r="L169" i="12"/>
  <c r="L168" i="12"/>
  <c r="L191" i="12" l="1"/>
  <c r="I164" i="12" l="1"/>
  <c r="J164" i="12"/>
  <c r="K164" i="12"/>
  <c r="H164" i="12"/>
  <c r="L161" i="12"/>
  <c r="L160" i="12"/>
  <c r="L163" i="12"/>
  <c r="L162" i="12"/>
  <c r="L159" i="12"/>
  <c r="L158" i="12"/>
  <c r="L164" i="12" l="1"/>
  <c r="K154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29" i="12"/>
  <c r="L154" i="12" l="1"/>
  <c r="H154" i="12" l="1"/>
  <c r="I154" i="12"/>
  <c r="J154" i="12"/>
  <c r="I125" i="12" l="1"/>
  <c r="J125" i="12"/>
  <c r="K125" i="12"/>
  <c r="L125" i="12"/>
  <c r="H125" i="12"/>
  <c r="J118" i="12" l="1"/>
  <c r="L118" i="12"/>
  <c r="K118" i="12"/>
  <c r="I118" i="12"/>
  <c r="H118" i="12"/>
  <c r="H110" i="12" l="1"/>
  <c r="I110" i="12"/>
  <c r="J110" i="12"/>
  <c r="K110" i="12"/>
  <c r="L110" i="12"/>
  <c r="I103" i="12" l="1"/>
  <c r="J103" i="12"/>
  <c r="K103" i="12"/>
  <c r="L103" i="12"/>
  <c r="H103" i="12"/>
  <c r="I88" i="12"/>
  <c r="J88" i="12"/>
  <c r="K88" i="12"/>
  <c r="L88" i="12"/>
  <c r="H88" i="12"/>
  <c r="I81" i="12"/>
  <c r="J81" i="12"/>
  <c r="K81" i="12"/>
  <c r="L81" i="12"/>
  <c r="H81" i="12"/>
  <c r="J68" i="12" l="1"/>
  <c r="K68" i="12"/>
  <c r="L68" i="12"/>
  <c r="I68" i="12"/>
  <c r="H68" i="12"/>
  <c r="I56" i="12"/>
  <c r="J56" i="12"/>
  <c r="K56" i="12"/>
  <c r="L56" i="12"/>
  <c r="H56" i="12"/>
  <c r="I45" i="12" l="1"/>
  <c r="J45" i="12"/>
  <c r="K45" i="12"/>
  <c r="L45" i="12"/>
  <c r="H45" i="12"/>
  <c r="H27" i="12"/>
  <c r="L27" i="12"/>
  <c r="K27" i="12"/>
  <c r="J27" i="12"/>
  <c r="I27" i="12"/>
  <c r="I14" i="12"/>
  <c r="J14" i="12"/>
  <c r="K14" i="12"/>
  <c r="L14" i="12"/>
  <c r="H14" i="12"/>
  <c r="D12" i="8"/>
  <c r="D28" i="5" l="1"/>
  <c r="C37" i="7" l="1"/>
  <c r="C30" i="7" l="1"/>
  <c r="C23" i="7" l="1"/>
  <c r="C16" i="7" l="1"/>
  <c r="C8" i="7"/>
  <c r="D32" i="6"/>
  <c r="D29" i="6"/>
  <c r="D4" i="6"/>
  <c r="D16" i="6"/>
  <c r="H7" i="10"/>
  <c r="L7" i="9"/>
  <c r="N7" i="9"/>
  <c r="M39" i="3"/>
  <c r="M36" i="3"/>
  <c r="M38" i="3"/>
  <c r="K25" i="3" l="1"/>
  <c r="M44" i="3"/>
  <c r="M43" i="3"/>
  <c r="M42" i="3"/>
  <c r="M41" i="3"/>
  <c r="M40" i="3"/>
  <c r="M35" i="3"/>
  <c r="M37" i="3"/>
  <c r="D21" i="3"/>
  <c r="E21" i="3"/>
  <c r="D6" i="3"/>
  <c r="E6" i="3"/>
  <c r="F22" i="3"/>
  <c r="F7" i="3"/>
  <c r="M49" i="3"/>
  <c r="L49" i="3"/>
  <c r="K49" i="3"/>
  <c r="M48" i="3"/>
  <c r="M47" i="3" s="1"/>
  <c r="L47" i="3"/>
  <c r="K47" i="3"/>
  <c r="M46" i="3"/>
  <c r="M45" i="3" s="1"/>
  <c r="L45" i="3"/>
  <c r="K45" i="3"/>
  <c r="M34" i="3"/>
  <c r="M33" i="3"/>
  <c r="M32" i="3"/>
  <c r="M31" i="3"/>
  <c r="M30" i="3"/>
  <c r="M29" i="3"/>
  <c r="M28" i="3"/>
  <c r="M27" i="3"/>
  <c r="M26" i="3"/>
  <c r="F23" i="3"/>
  <c r="M24" i="3"/>
  <c r="M23" i="3"/>
  <c r="M22" i="3"/>
  <c r="F20" i="3"/>
  <c r="F19" i="3" s="1"/>
  <c r="L21" i="3"/>
  <c r="K21" i="3"/>
  <c r="E19" i="3"/>
  <c r="D19" i="3"/>
  <c r="M20" i="3"/>
  <c r="M19" i="3"/>
  <c r="F18" i="3"/>
  <c r="F17" i="3" s="1"/>
  <c r="M18" i="3"/>
  <c r="E17" i="3"/>
  <c r="D17" i="3"/>
  <c r="M17" i="3"/>
  <c r="E16" i="3"/>
  <c r="E14" i="3" s="1"/>
  <c r="D16" i="3"/>
  <c r="D14" i="3" s="1"/>
  <c r="M16" i="3"/>
  <c r="F15" i="3"/>
  <c r="M15" i="3"/>
  <c r="L14" i="3"/>
  <c r="K14" i="3"/>
  <c r="E13" i="3"/>
  <c r="E9" i="3" s="1"/>
  <c r="D13" i="3"/>
  <c r="D9" i="3" s="1"/>
  <c r="M13" i="3"/>
  <c r="F12" i="3"/>
  <c r="M12" i="3"/>
  <c r="F11" i="3"/>
  <c r="L11" i="3"/>
  <c r="K11" i="3"/>
  <c r="F10" i="3"/>
  <c r="M10" i="3"/>
  <c r="M9" i="3"/>
  <c r="M8" i="3"/>
  <c r="K6" i="3"/>
  <c r="M7" i="3"/>
  <c r="F8" i="3"/>
  <c r="K5" i="3" l="1"/>
  <c r="M25" i="3"/>
  <c r="F6" i="3"/>
  <c r="F21" i="3"/>
  <c r="M21" i="3"/>
  <c r="L6" i="3"/>
  <c r="L5" i="3" s="1"/>
  <c r="D5" i="3"/>
  <c r="F16" i="3"/>
  <c r="F14" i="3" s="1"/>
  <c r="M6" i="3"/>
  <c r="M14" i="3"/>
  <c r="M11" i="3"/>
  <c r="E5" i="3"/>
  <c r="F13" i="3"/>
  <c r="F9" i="3" s="1"/>
  <c r="M5" i="3" l="1"/>
  <c r="F5" i="3"/>
</calcChain>
</file>

<file path=xl/sharedStrings.xml><?xml version="1.0" encoding="utf-8"?>
<sst xmlns="http://schemas.openxmlformats.org/spreadsheetml/2006/main" count="1826" uniqueCount="586">
  <si>
    <t>과목</t>
  </si>
  <si>
    <t>증감</t>
  </si>
  <si>
    <t>관</t>
  </si>
  <si>
    <t>항</t>
  </si>
  <si>
    <t>목</t>
  </si>
  <si>
    <t>아이돌봄지원사업수입</t>
  </si>
  <si>
    <t>가족상담사업수입</t>
  </si>
  <si>
    <t>사업수입</t>
  </si>
  <si>
    <t>국고보조금</t>
  </si>
  <si>
    <t>시도보조금</t>
  </si>
  <si>
    <t>시군구보조금</t>
  </si>
  <si>
    <t>보조금수입</t>
  </si>
  <si>
    <t>전년도이월금</t>
  </si>
  <si>
    <t>이월금</t>
  </si>
  <si>
    <t>급여</t>
  </si>
  <si>
    <t>제수당</t>
  </si>
  <si>
    <t>퇴직금 및 퇴직적립금</t>
  </si>
  <si>
    <t>사회보험부담금</t>
  </si>
  <si>
    <t>인건비</t>
  </si>
  <si>
    <t>기관운영비</t>
  </si>
  <si>
    <t>회의비</t>
  </si>
  <si>
    <t>업무추진비</t>
  </si>
  <si>
    <t>여비</t>
  </si>
  <si>
    <t>수용비 및 수수료</t>
  </si>
  <si>
    <t>공공요금</t>
  </si>
  <si>
    <t>제세공과금</t>
  </si>
  <si>
    <t>차량비</t>
  </si>
  <si>
    <t>기타운영비</t>
  </si>
  <si>
    <t>운영비</t>
  </si>
  <si>
    <t>사무비</t>
  </si>
  <si>
    <t>가족돌봄사업비</t>
  </si>
  <si>
    <t>가족교육사업비</t>
  </si>
  <si>
    <t>가족상담사업비</t>
  </si>
  <si>
    <t>가족문화사업비</t>
  </si>
  <si>
    <t>지역사회연계사업비</t>
  </si>
  <si>
    <t>공동육아나눔터사업비</t>
  </si>
  <si>
    <t>가족상담사업지원사업비</t>
  </si>
  <si>
    <t>임차사업비</t>
  </si>
  <si>
    <t>행복한가족프로그램사업비</t>
  </si>
  <si>
    <t>가사스트레스해소지원사업비</t>
  </si>
  <si>
    <t>1인가구지원사업비</t>
  </si>
  <si>
    <t>위기가족회복지원사업비</t>
  </si>
  <si>
    <t>사업비</t>
  </si>
  <si>
    <t>활동수당사업비</t>
  </si>
  <si>
    <t>아이돌봄수당사업비</t>
  </si>
  <si>
    <t>아이돌봄보험료사업비</t>
  </si>
  <si>
    <t>아이돌보미교육사업비</t>
  </si>
  <si>
    <t>관리수당사업비</t>
  </si>
  <si>
    <t>소송사업비</t>
  </si>
  <si>
    <t>아이돌보미관리사업비</t>
  </si>
  <si>
    <t>아이돌보미독감예방접종사업비</t>
  </si>
  <si>
    <t>가족상담(자부담)사업비</t>
  </si>
  <si>
    <t>영아돌봄수당사업비</t>
  </si>
  <si>
    <t>활동사업비</t>
  </si>
  <si>
    <t>시설관리지원사업비</t>
  </si>
  <si>
    <t>육아나눔터사업비</t>
  </si>
  <si>
    <t>시설사업비</t>
  </si>
  <si>
    <t>경기육아나눔터사업비</t>
  </si>
  <si>
    <t>구분</t>
  </si>
  <si>
    <t>정부보조</t>
  </si>
  <si>
    <t>시설부담</t>
  </si>
  <si>
    <t>후원금</t>
  </si>
  <si>
    <t>계</t>
  </si>
  <si>
    <t>예산</t>
  </si>
  <si>
    <t>결산</t>
  </si>
  <si>
    <t>기타예금이자수입</t>
  </si>
  <si>
    <t>기타잡수입</t>
  </si>
  <si>
    <t>잡수입</t>
  </si>
  <si>
    <t>총합계</t>
  </si>
  <si>
    <t>보조금</t>
  </si>
  <si>
    <t>부천시건강가정지원센터 결산 총괄표</t>
    <phoneticPr fontId="4" type="noConversion"/>
  </si>
  <si>
    <t>시설명 : 부천시건강가정지원센터</t>
    <phoneticPr fontId="4" type="noConversion"/>
  </si>
  <si>
    <t>세 입 결 산 서</t>
    <phoneticPr fontId="4" type="noConversion"/>
  </si>
  <si>
    <t>세 출 결 산 서</t>
    <phoneticPr fontId="4" type="noConversion"/>
  </si>
  <si>
    <t>관</t>
    <phoneticPr fontId="4" type="noConversion"/>
  </si>
  <si>
    <t>항</t>
    <phoneticPr fontId="4" type="noConversion"/>
  </si>
  <si>
    <t>목</t>
    <phoneticPr fontId="4" type="noConversion"/>
  </si>
  <si>
    <t>예산</t>
    <phoneticPr fontId="4" type="noConversion"/>
  </si>
  <si>
    <t>결산</t>
    <phoneticPr fontId="4" type="noConversion"/>
  </si>
  <si>
    <t>증감</t>
    <phoneticPr fontId="4" type="noConversion"/>
  </si>
  <si>
    <t>합  계</t>
    <phoneticPr fontId="4" type="noConversion"/>
  </si>
  <si>
    <t>사업수입</t>
    <phoneticPr fontId="4" type="noConversion"/>
  </si>
  <si>
    <t>소계</t>
  </si>
  <si>
    <t>사무비</t>
    <phoneticPr fontId="4" type="noConversion"/>
  </si>
  <si>
    <t>인건비</t>
    <phoneticPr fontId="4" type="noConversion"/>
  </si>
  <si>
    <t>소계</t>
    <phoneticPr fontId="4" type="noConversion"/>
  </si>
  <si>
    <t>급 여</t>
    <phoneticPr fontId="4" type="noConversion"/>
  </si>
  <si>
    <t>제수당</t>
    <phoneticPr fontId="4" type="noConversion"/>
  </si>
  <si>
    <t>퇴직적립금</t>
    <phoneticPr fontId="4" type="noConversion"/>
  </si>
  <si>
    <t>보조금수입</t>
    <phoneticPr fontId="4" type="noConversion"/>
  </si>
  <si>
    <t>사회보험부담금</t>
    <phoneticPr fontId="4" type="noConversion"/>
  </si>
  <si>
    <t>국고보조금</t>
    <phoneticPr fontId="4" type="noConversion"/>
  </si>
  <si>
    <t>업무추진비</t>
    <phoneticPr fontId="4" type="noConversion"/>
  </si>
  <si>
    <t>시군구보조금</t>
    <phoneticPr fontId="4" type="noConversion"/>
  </si>
  <si>
    <t>기관운영비</t>
    <phoneticPr fontId="4" type="noConversion"/>
  </si>
  <si>
    <t>시도보조금</t>
    <phoneticPr fontId="4" type="noConversion"/>
  </si>
  <si>
    <t>회의비</t>
    <phoneticPr fontId="4" type="noConversion"/>
  </si>
  <si>
    <t>기타보조금</t>
    <phoneticPr fontId="4" type="noConversion"/>
  </si>
  <si>
    <t>운영비</t>
    <phoneticPr fontId="4" type="noConversion"/>
  </si>
  <si>
    <t>후원금수입</t>
    <phoneticPr fontId="4" type="noConversion"/>
  </si>
  <si>
    <t>여비</t>
    <phoneticPr fontId="4" type="noConversion"/>
  </si>
  <si>
    <t>지정후원금</t>
    <phoneticPr fontId="4" type="noConversion"/>
  </si>
  <si>
    <t>수용비및수수료</t>
    <phoneticPr fontId="4" type="noConversion"/>
  </si>
  <si>
    <t>비지정후원금</t>
    <phoneticPr fontId="4" type="noConversion"/>
  </si>
  <si>
    <t>공공요금</t>
    <phoneticPr fontId="4" type="noConversion"/>
  </si>
  <si>
    <t>전입금</t>
    <phoneticPr fontId="4" type="noConversion"/>
  </si>
  <si>
    <t>제세공과금</t>
    <phoneticPr fontId="4" type="noConversion"/>
  </si>
  <si>
    <t>법인전입금</t>
    <phoneticPr fontId="4" type="noConversion"/>
  </si>
  <si>
    <t>차량비</t>
    <phoneticPr fontId="4" type="noConversion"/>
  </si>
  <si>
    <t>기타운영비</t>
    <phoneticPr fontId="4" type="noConversion"/>
  </si>
  <si>
    <t>이월금</t>
    <phoneticPr fontId="4" type="noConversion"/>
  </si>
  <si>
    <t>재산조성비</t>
    <phoneticPr fontId="4" type="noConversion"/>
  </si>
  <si>
    <t>시설비</t>
    <phoneticPr fontId="4" type="noConversion"/>
  </si>
  <si>
    <t>전년도이월금</t>
    <phoneticPr fontId="4" type="noConversion"/>
  </si>
  <si>
    <t>자산취득비</t>
    <phoneticPr fontId="4" type="noConversion"/>
  </si>
  <si>
    <t>시설장비유지비</t>
    <phoneticPr fontId="4" type="noConversion"/>
  </si>
  <si>
    <t>잡수입</t>
    <phoneticPr fontId="4" type="noConversion"/>
  </si>
  <si>
    <t>사업비</t>
    <phoneticPr fontId="4" type="noConversion"/>
  </si>
  <si>
    <t>가족교육사업</t>
    <phoneticPr fontId="4" type="noConversion"/>
  </si>
  <si>
    <t>가족돌봄사업</t>
    <phoneticPr fontId="4" type="noConversion"/>
  </si>
  <si>
    <t>가족문화사업</t>
    <phoneticPr fontId="4" type="noConversion"/>
  </si>
  <si>
    <t>가족상담사업</t>
    <phoneticPr fontId="4" type="noConversion"/>
  </si>
  <si>
    <t>가족상담사업(자부담)</t>
    <phoneticPr fontId="4" type="noConversion"/>
  </si>
  <si>
    <t>지역사회연계사업</t>
    <phoneticPr fontId="4" type="noConversion"/>
  </si>
  <si>
    <t>과년도 지출</t>
    <phoneticPr fontId="4" type="noConversion"/>
  </si>
  <si>
    <t>과년도지출</t>
    <phoneticPr fontId="4" type="noConversion"/>
  </si>
  <si>
    <t>과년도 지출금</t>
    <phoneticPr fontId="4" type="noConversion"/>
  </si>
  <si>
    <t>예비비 및 기타</t>
    <phoneticPr fontId="4" type="noConversion"/>
  </si>
  <si>
    <t xml:space="preserve">반환금 </t>
    <phoneticPr fontId="4" type="noConversion"/>
  </si>
  <si>
    <t>수업수입</t>
    <phoneticPr fontId="1" type="noConversion"/>
  </si>
  <si>
    <t>아이돌봄지원사업수입</t>
    <phoneticPr fontId="4" type="noConversion"/>
  </si>
  <si>
    <t>가족상담사업수입</t>
    <phoneticPr fontId="4" type="noConversion"/>
  </si>
  <si>
    <t>잡수입</t>
    <phoneticPr fontId="1" type="noConversion"/>
  </si>
  <si>
    <t>기타예금이자수입</t>
    <phoneticPr fontId="4" type="noConversion"/>
  </si>
  <si>
    <t>기타잡수입</t>
    <phoneticPr fontId="4" type="noConversion"/>
  </si>
  <si>
    <t>공동육아나눔터사업</t>
    <phoneticPr fontId="4" type="noConversion"/>
  </si>
  <si>
    <t>경기도육아나눔터사업</t>
    <phoneticPr fontId="4" type="noConversion"/>
  </si>
  <si>
    <t>가족상담사업지원사업</t>
    <phoneticPr fontId="4" type="noConversion"/>
  </si>
  <si>
    <t>행복한가족프로그램</t>
    <phoneticPr fontId="4" type="noConversion"/>
  </si>
  <si>
    <t>위기가족 회복지원사업</t>
    <phoneticPr fontId="4" type="noConversion"/>
  </si>
  <si>
    <t>임차사업비</t>
    <phoneticPr fontId="1" type="noConversion"/>
  </si>
  <si>
    <t>가사사트레스해조지원사업</t>
    <phoneticPr fontId="1" type="noConversion"/>
  </si>
  <si>
    <t>1인가구지원사업</t>
    <phoneticPr fontId="1" type="noConversion"/>
  </si>
  <si>
    <t>아이돌봄지원사업비</t>
    <phoneticPr fontId="1" type="noConversion"/>
  </si>
  <si>
    <t>활동수당사업비</t>
    <phoneticPr fontId="1" type="noConversion"/>
  </si>
  <si>
    <t>아이돌보미관리사업비</t>
    <phoneticPr fontId="1" type="noConversion"/>
  </si>
  <si>
    <t>활동수당사업비(자부담)</t>
    <phoneticPr fontId="1" type="noConversion"/>
  </si>
  <si>
    <t>아이돌보미독감예방접종사업</t>
    <phoneticPr fontId="1" type="noConversion"/>
  </si>
  <si>
    <t>영아돌봄수당사업</t>
    <phoneticPr fontId="1" type="noConversion"/>
  </si>
  <si>
    <t>순번</t>
  </si>
  <si>
    <t>수령일</t>
  </si>
  <si>
    <t>보조구분</t>
  </si>
  <si>
    <t>보조내역</t>
  </si>
  <si>
    <t>금액</t>
  </si>
  <si>
    <t>보조기관</t>
  </si>
  <si>
    <t>산출기초</t>
  </si>
  <si>
    <t>보건복지부</t>
  </si>
  <si>
    <t>2023년 아이돌봄지원사업 1분기(1차) 보조금교부</t>
  </si>
  <si>
    <t>2023년 공동육아나눔터사업 1분기(1차) 보조금교부</t>
  </si>
  <si>
    <t>2023년 가족상담지원사업 1분기(1차) 보조금교부</t>
  </si>
  <si>
    <t>2023년 건강가정지원사업(민간위탁) 1분기 보조금교부</t>
  </si>
  <si>
    <t>2023년 경기육아나눔터사업 상반기 보조금교부</t>
  </si>
  <si>
    <t>2023년 공동육아나눔터사업 임차비 보조금교부</t>
  </si>
  <si>
    <t>2023년 경기육아나눔터사업 임차비 보조금교부</t>
  </si>
  <si>
    <t>2023년 가족상담지원사업 1분기(2차) 보조금교부</t>
  </si>
  <si>
    <t>2023년 아이돌봄지원사업 1분기(2차) 보조금교부</t>
  </si>
  <si>
    <t>2023년 아이돌보미영아돌봄수당사업 상반기 보조금교부</t>
  </si>
  <si>
    <t>2023년 아이돌봄지원사업 1월,2월 보조금(예탁금)교부</t>
  </si>
  <si>
    <t>2023년 가족상담지원사업 1분기(3차) 보조금교부</t>
  </si>
  <si>
    <t>2023년 행복한가족프로그램사업비 보조금 교부</t>
  </si>
  <si>
    <t>2023년 아이돌보미영아돌봄수당사업 상반기(2차) 보조금교부</t>
  </si>
  <si>
    <t>2023년 위기가족회복지원사업비 보조금 교부</t>
  </si>
  <si>
    <t>2023년 아이돌봄지원사업 3월 보조금(예탁금)교부</t>
  </si>
  <si>
    <t>2023년 건강가정지원사업(민간위탁) 2분기 보조금교부</t>
  </si>
  <si>
    <t>2023년 1인가구지원사업비 보조금 교부</t>
  </si>
  <si>
    <t>2023년 가사스트레스해소지원사업비 보조금 교부</t>
  </si>
  <si>
    <t>2023년 아이돌봄지원사업 4월 보조금(예탁금)교부</t>
  </si>
  <si>
    <t>2023년 아이돌봄지원사업 2분기 보조금교부</t>
  </si>
  <si>
    <t>2023년 공동육아나눔터사업 2분기 보조금교부</t>
  </si>
  <si>
    <t>2023년 아이돌봄지원사업 5월 보조금(예탁금)교부</t>
  </si>
  <si>
    <t>2023년 아이돌봄지원사업 6월 보조금(예탁금)교부</t>
  </si>
  <si>
    <t>2023년 건강가정지원사업(민간위탁) 3분기 보조금교부</t>
  </si>
  <si>
    <t>2023년 가족상담지원사업 하반기(1차) 보조금교부</t>
  </si>
  <si>
    <t>2023년 아이돌봄지원사업 7월 보조금(예탁금)교부</t>
  </si>
  <si>
    <t>2023년 아이돌봄지원사업 3분기 보조금교부</t>
  </si>
  <si>
    <t>2023년 공동육아나눔터사업 3분기 보조금교부</t>
  </si>
  <si>
    <t>2023년 아이돌봄지원사업 8월 보조금(예탁금)교부</t>
  </si>
  <si>
    <t>2023년 경기육아나눔터사업 하반기 1차 보조금교부</t>
  </si>
  <si>
    <t>2023년 아이돌봄지원사업 9월 보조금(예탁금)교부</t>
  </si>
  <si>
    <t>2023년 건강가정지원사업(민간위탁) 4분기 보조금교부</t>
  </si>
  <si>
    <t>2023년 가족상담지원사업 하반기(2차) 보조금교부</t>
  </si>
  <si>
    <t>2023년 아이돌보미영아돌봄수당사업 하반기 보조금 교부</t>
  </si>
  <si>
    <t>2023년 아이돌봄지원사업 10월 보조금(예탁금)교부</t>
  </si>
  <si>
    <t>2023년 독감예방접종 보조금 입금</t>
  </si>
  <si>
    <t>2023년 공동육아나눔터사업 3분기 2차 보조금교부</t>
  </si>
  <si>
    <t>2023년 공동육아나눔터사업 4분기 보조금교부</t>
  </si>
  <si>
    <t>2023년 경기육아나눔터사업 하반기 2차 보조금교부</t>
  </si>
  <si>
    <t>2023년 아이돌봄지원사업 11월 보조금(예탁금)교부</t>
  </si>
  <si>
    <t>2023년 아이돌봄지원사업 4분기 보조금교부</t>
  </si>
  <si>
    <t>2023년 아이돌보미영아돌봄수당사업 하반기(2차) 보조금 교부</t>
  </si>
  <si>
    <t>합계</t>
  </si>
  <si>
    <t>가족상담사업</t>
  </si>
  <si>
    <t>번호</t>
  </si>
  <si>
    <t>번호</t>
    <phoneticPr fontId="1" type="noConversion"/>
  </si>
  <si>
    <t>사업수입</t>
    <phoneticPr fontId="1" type="noConversion"/>
  </si>
  <si>
    <t>가족상담사업수입</t>
    <phoneticPr fontId="1" type="noConversion"/>
  </si>
  <si>
    <t>내역</t>
  </si>
  <si>
    <t>내역</t>
    <phoneticPr fontId="1" type="noConversion"/>
  </si>
  <si>
    <t>금액</t>
    <phoneticPr fontId="1" type="noConversion"/>
  </si>
  <si>
    <t>산출내역</t>
    <phoneticPr fontId="1" type="noConversion"/>
  </si>
  <si>
    <t>아이돌봄지원사업사업수입</t>
    <phoneticPr fontId="1" type="noConversion"/>
  </si>
  <si>
    <t>구분</t>
    <phoneticPr fontId="1" type="noConversion"/>
  </si>
  <si>
    <t>급여</t>
    <phoneticPr fontId="1" type="noConversion"/>
  </si>
  <si>
    <t>사회보험</t>
    <phoneticPr fontId="1" type="noConversion"/>
  </si>
  <si>
    <t>퇴직금및퇴직적립금</t>
    <phoneticPr fontId="1" type="noConversion"/>
  </si>
  <si>
    <t>제수당</t>
    <phoneticPr fontId="1" type="noConversion"/>
  </si>
  <si>
    <t>사업비</t>
    <phoneticPr fontId="1" type="noConversion"/>
  </si>
  <si>
    <t>가족돌봄사업비</t>
    <phoneticPr fontId="1" type="noConversion"/>
  </si>
  <si>
    <t>시설사업비</t>
    <phoneticPr fontId="1" type="noConversion"/>
  </si>
  <si>
    <t>경기육아나눔터사업비</t>
    <phoneticPr fontId="1" type="noConversion"/>
  </si>
  <si>
    <t>가족상담사업비</t>
    <phoneticPr fontId="1" type="noConversion"/>
  </si>
  <si>
    <t>가족문화사업비</t>
    <phoneticPr fontId="1" type="noConversion"/>
  </si>
  <si>
    <t>지역사회연계사업비</t>
    <phoneticPr fontId="1" type="noConversion"/>
  </si>
  <si>
    <t>공동육아나눔터사업비</t>
    <phoneticPr fontId="1" type="noConversion"/>
  </si>
  <si>
    <t>가족상담사업지원사업비</t>
    <phoneticPr fontId="1" type="noConversion"/>
  </si>
  <si>
    <t>임차비사업비</t>
    <phoneticPr fontId="1" type="noConversion"/>
  </si>
  <si>
    <t>행복한가족프로그램사업비</t>
    <phoneticPr fontId="1" type="noConversion"/>
  </si>
  <si>
    <t>가사스트레스해소지원사업비</t>
    <phoneticPr fontId="1" type="noConversion"/>
  </si>
  <si>
    <t>1인가구지원사업비</t>
    <phoneticPr fontId="1" type="noConversion"/>
  </si>
  <si>
    <t>위기가족회복지원사업비</t>
    <phoneticPr fontId="1" type="noConversion"/>
  </si>
  <si>
    <t>아이돌봄수당사업비</t>
    <phoneticPr fontId="1" type="noConversion"/>
  </si>
  <si>
    <t>아이돌봄보험료사업비</t>
    <phoneticPr fontId="1" type="noConversion"/>
  </si>
  <si>
    <t>아이돌봄미교육사업비</t>
    <phoneticPr fontId="1" type="noConversion"/>
  </si>
  <si>
    <t>관리수당사업비</t>
    <phoneticPr fontId="1" type="noConversion"/>
  </si>
  <si>
    <t>아이돌보미독감예방접종사업비</t>
    <phoneticPr fontId="1" type="noConversion"/>
  </si>
  <si>
    <t>가족상담(자부담)사업비</t>
    <phoneticPr fontId="1" type="noConversion"/>
  </si>
  <si>
    <t>영아돌봄수당사업비</t>
    <phoneticPr fontId="1" type="noConversion"/>
  </si>
  <si>
    <t>육아나눔터사업비</t>
    <phoneticPr fontId="1" type="noConversion"/>
  </si>
  <si>
    <t>가족교육사업비</t>
    <phoneticPr fontId="1" type="noConversion"/>
  </si>
  <si>
    <t>활동사업비</t>
    <phoneticPr fontId="1" type="noConversion"/>
  </si>
  <si>
    <t>시설관리사업비</t>
    <phoneticPr fontId="1" type="noConversion"/>
  </si>
  <si>
    <t>합계</t>
    <phoneticPr fontId="1" type="noConversion"/>
  </si>
  <si>
    <t>업무추진비</t>
    <phoneticPr fontId="1" type="noConversion"/>
  </si>
  <si>
    <t>운영비</t>
    <phoneticPr fontId="1" type="noConversion"/>
  </si>
  <si>
    <t>기관운영비</t>
    <phoneticPr fontId="1" type="noConversion"/>
  </si>
  <si>
    <t>회의비</t>
    <phoneticPr fontId="1" type="noConversion"/>
  </si>
  <si>
    <t>여비</t>
    <phoneticPr fontId="1" type="noConversion"/>
  </si>
  <si>
    <t>기타운영비</t>
    <phoneticPr fontId="1" type="noConversion"/>
  </si>
  <si>
    <t>공공요금</t>
    <phoneticPr fontId="1" type="noConversion"/>
  </si>
  <si>
    <t>제세공과금</t>
    <phoneticPr fontId="1" type="noConversion"/>
  </si>
  <si>
    <t>차량비</t>
    <phoneticPr fontId="1" type="noConversion"/>
  </si>
  <si>
    <t>수용비및수수료</t>
    <phoneticPr fontId="1" type="noConversion"/>
  </si>
  <si>
    <t>발생일자</t>
  </si>
  <si>
    <t>후원품종류</t>
  </si>
  <si>
    <t>후원자구분</t>
  </si>
  <si>
    <t>비영리_x000D_
법인구분</t>
  </si>
  <si>
    <t>기타내용</t>
  </si>
  <si>
    <t>모금자_x000D_
기관여부</t>
  </si>
  <si>
    <t>기부금_x000D_
단체여부</t>
  </si>
  <si>
    <t>후원자</t>
  </si>
  <si>
    <t>품명</t>
  </si>
  <si>
    <t>수량</t>
  </si>
  <si>
    <t>단위</t>
  </si>
  <si>
    <t>상당금액</t>
  </si>
  <si>
    <t>비고</t>
  </si>
  <si>
    <t>2023-12-28</t>
  </si>
  <si>
    <t>기타 후원금품</t>
  </si>
  <si>
    <t>공공기관</t>
  </si>
  <si>
    <t>N</t>
  </si>
  <si>
    <t>전자레인지</t>
  </si>
  <si>
    <t>대</t>
  </si>
  <si>
    <t>건강가정지원센터근로자복지증진도모</t>
  </si>
  <si>
    <t>노트북</t>
  </si>
  <si>
    <t>건강가정지원센터 원활한사업운영을위한지원</t>
  </si>
  <si>
    <t>환경개선지원</t>
  </si>
  <si>
    <t>환경개선(기저귀갈이대등)</t>
  </si>
  <si>
    <t>식</t>
  </si>
  <si>
    <t>육아나눔터인터리어(기저귀갈이대등)환경개선공사비용지원</t>
  </si>
  <si>
    <t>사용일자</t>
  </si>
  <si>
    <t>사용내역</t>
  </si>
  <si>
    <t>사용처</t>
  </si>
  <si>
    <t>결연후원품_x000D_
여부</t>
  </si>
  <si>
    <t>상담금액</t>
  </si>
  <si>
    <t>건강가정지원센터/육아나눔터</t>
  </si>
  <si>
    <t>2023년 후원품사용내역서</t>
    <phoneticPr fontId="1" type="noConversion"/>
  </si>
  <si>
    <t>금융기관명</t>
    <phoneticPr fontId="1" type="noConversion"/>
  </si>
  <si>
    <t>계좌번호</t>
    <phoneticPr fontId="1" type="noConversion"/>
  </si>
  <si>
    <t>예금주</t>
    <phoneticPr fontId="1" type="noConversion"/>
  </si>
  <si>
    <t>농협(중앙회)</t>
    <phoneticPr fontId="1" type="noConversion"/>
  </si>
  <si>
    <t>부천시건강가정지원센터</t>
    <phoneticPr fontId="1" type="noConversion"/>
  </si>
  <si>
    <t>후원금전용계좌</t>
    <phoneticPr fontId="1" type="noConversion"/>
  </si>
  <si>
    <t>30102116*****</t>
    <phoneticPr fontId="1" type="noConversion"/>
  </si>
  <si>
    <t>******</t>
    <phoneticPr fontId="1" type="noConversion"/>
  </si>
  <si>
    <t>전자제품</t>
    <phoneticPr fontId="1" type="noConversion"/>
  </si>
  <si>
    <t>비고</t>
    <phoneticPr fontId="1" type="noConversion"/>
  </si>
  <si>
    <t>사업수입명세서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</si>
  <si>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</si>
  <si>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</si>
  <si>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</si>
  <si>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</si>
  <si>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</si>
  <si>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</si>
  <si>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</si>
  <si>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</si>
  <si>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</si>
  <si>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</si>
  <si>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</si>
  <si>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</si>
  <si>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소계</t>
    <phoneticPr fontId="1" type="noConversion"/>
  </si>
  <si>
    <t>2월</t>
    <phoneticPr fontId="1" type="noConversion"/>
  </si>
  <si>
    <t>세입결산서</t>
    <phoneticPr fontId="1" type="noConversion"/>
  </si>
  <si>
    <t>세출결산서</t>
    <phoneticPr fontId="1" type="noConversion"/>
  </si>
  <si>
    <t>정부보조금명세서</t>
    <phoneticPr fontId="1" type="noConversion"/>
  </si>
  <si>
    <t>개인,가족부부,아동,심리검사비용</t>
    <phoneticPr fontId="1" type="noConversion"/>
  </si>
  <si>
    <t>개인,가족부부,심리검사비용</t>
    <phoneticPr fontId="1" type="noConversion"/>
  </si>
  <si>
    <t xml:space="preserve">아이돌봄(시간제,종일제) 이용자 자부담 </t>
    <phoneticPr fontId="1" type="noConversion"/>
  </si>
  <si>
    <t>아이돌보미교육비사업수입</t>
    <phoneticPr fontId="1" type="noConversion"/>
  </si>
  <si>
    <t>25기 양성교육 본인부담금</t>
    <phoneticPr fontId="1" type="noConversion"/>
  </si>
  <si>
    <t>7월</t>
    <phoneticPr fontId="1" type="noConversion"/>
  </si>
  <si>
    <t>2023년 사업안내 지침</t>
    <phoneticPr fontId="1" type="noConversion"/>
  </si>
  <si>
    <t>2023년 사업안내 지침
(부천시 추가지원금포함)</t>
    <phoneticPr fontId="1" type="noConversion"/>
  </si>
  <si>
    <t>건강가정지원센터
(만간위탁금) 운영
인력 6명</t>
    <phoneticPr fontId="1" type="noConversion"/>
  </si>
  <si>
    <t>공동육아나눔터
운영 인력 2명</t>
    <phoneticPr fontId="1" type="noConversion"/>
  </si>
  <si>
    <t>가족상담사업지원
운영 인력 2명</t>
    <phoneticPr fontId="1" type="noConversion"/>
  </si>
  <si>
    <t>아이돌봄지원사업
운영 인력 8명</t>
    <phoneticPr fontId="1" type="noConversion"/>
  </si>
  <si>
    <t>인건비명세서</t>
    <phoneticPr fontId="1" type="noConversion"/>
  </si>
  <si>
    <t>하동참조</t>
    <phoneticPr fontId="1" type="noConversion"/>
  </si>
  <si>
    <t xml:space="preserve">1-1. 민간위탁금 </t>
    <phoneticPr fontId="1" type="noConversion"/>
  </si>
  <si>
    <t>1-2. 공동육아나눔터</t>
    <phoneticPr fontId="1" type="noConversion"/>
  </si>
  <si>
    <t>1-3. 아이돌봄지원사업</t>
    <phoneticPr fontId="1" type="noConversion"/>
  </si>
  <si>
    <t>1-4. 가족상담사업지원</t>
    <phoneticPr fontId="1" type="noConversion"/>
  </si>
  <si>
    <t>사업비명세서</t>
    <phoneticPr fontId="1" type="noConversion"/>
  </si>
  <si>
    <t>아빠-자녀토요돌봄,모두가족봉사단</t>
    <phoneticPr fontId="1" type="noConversion"/>
  </si>
  <si>
    <t>생애주기별가족교육,남성대상교육,다양한가족역량강화교육</t>
    <phoneticPr fontId="1" type="noConversion"/>
  </si>
  <si>
    <t>개인및가족상담,사례회의,슈퍼비전,상담사간담회</t>
    <phoneticPr fontId="1" type="noConversion"/>
  </si>
  <si>
    <t>가족사랑의날,가족사랑캠페인,가족친화문화프로그램</t>
    <phoneticPr fontId="1" type="noConversion"/>
  </si>
  <si>
    <t>인구정책토크콘서트,지역주민욕구조사</t>
    <phoneticPr fontId="1" type="noConversion"/>
  </si>
  <si>
    <t>나눔터활동비,나눔터관리원</t>
    <phoneticPr fontId="1" type="noConversion"/>
  </si>
  <si>
    <t>시설관리지원비(운영비)</t>
    <phoneticPr fontId="1" type="noConversion"/>
  </si>
  <si>
    <t>품앗이활동지원,프로그램지원,장난감및도서</t>
    <phoneticPr fontId="1" type="noConversion"/>
  </si>
  <si>
    <t>노후시설개선(누리봄,까치울,책마루)</t>
    <phoneticPr fontId="1" type="noConversion"/>
  </si>
  <si>
    <t>찾아가는성교육,위기가족상담,상담사역량강화교육,캠페인</t>
    <phoneticPr fontId="1" type="noConversion"/>
  </si>
  <si>
    <t>프로그램운영,품앗이활동,장난감,홍보비</t>
    <phoneticPr fontId="1" type="noConversion"/>
  </si>
  <si>
    <t>송내육아나눔터,도당별육아나눔터 공유재산사용료</t>
    <phoneticPr fontId="1" type="noConversion"/>
  </si>
  <si>
    <t>도:시비</t>
    <phoneticPr fontId="1" type="noConversion"/>
  </si>
  <si>
    <t>시비</t>
    <phoneticPr fontId="1" type="noConversion"/>
  </si>
  <si>
    <t>국:시비</t>
    <phoneticPr fontId="1" type="noConversion"/>
  </si>
  <si>
    <t>민간위탁사업
도:시비</t>
    <phoneticPr fontId="1" type="noConversion"/>
  </si>
  <si>
    <t>예비신혼부부,중장년부부,다문화가족,20대</t>
    <phoneticPr fontId="1" type="noConversion"/>
  </si>
  <si>
    <t>가족상담,문화체험</t>
    <phoneticPr fontId="1" type="noConversion"/>
  </si>
  <si>
    <t>도비</t>
    <phoneticPr fontId="1" type="noConversion"/>
  </si>
  <si>
    <t>영케어러,노노부양,독박육아,직장스트레스해소지원,'가사도일이다'인식개선캠페인및홍보,자조모임</t>
    <phoneticPr fontId="1" type="noConversion"/>
  </si>
  <si>
    <t>수익사업</t>
    <phoneticPr fontId="1" type="noConversion"/>
  </si>
  <si>
    <t>중장년수다살롱,식생활개선다이닝</t>
    <phoneticPr fontId="1" type="noConversion"/>
  </si>
  <si>
    <t>아이돌보미독감예방접종지원</t>
    <phoneticPr fontId="1" type="noConversion"/>
  </si>
  <si>
    <t>배상보험료,사회보험,퇴직금및퇴직적립금</t>
    <phoneticPr fontId="1" type="noConversion"/>
  </si>
  <si>
    <t>보수교육,양성교육,현장실습비,집담회및정서치유,인적성검사</t>
    <phoneticPr fontId="1" type="noConversion"/>
  </si>
  <si>
    <t>노무관리수당,퇴직금</t>
    <phoneticPr fontId="1" type="noConversion"/>
  </si>
  <si>
    <t>시간제,영아종일제 활동비</t>
  </si>
  <si>
    <t>시간제,영아종일제 활동비,명절수당,교통비</t>
    <phoneticPr fontId="1" type="noConversion"/>
  </si>
  <si>
    <t>국:도:시비
(수익사업포함)</t>
    <phoneticPr fontId="1" type="noConversion"/>
  </si>
  <si>
    <t>영아돌봄수당</t>
    <phoneticPr fontId="1" type="noConversion"/>
  </si>
  <si>
    <t>사무비명세서</t>
    <phoneticPr fontId="1" type="noConversion"/>
  </si>
  <si>
    <t>센터 운영 기관운영업무추진비</t>
    <phoneticPr fontId="1" type="noConversion"/>
  </si>
  <si>
    <t>운영위원회,인사위원회,부서운영비</t>
    <phoneticPr fontId="1" type="noConversion"/>
  </si>
  <si>
    <t>자동차세,시설보험,기타보험,자동차보험료</t>
    <phoneticPr fontId="1" type="noConversion"/>
  </si>
  <si>
    <t>차량유류대, 차량정비유지비및소모품</t>
    <phoneticPr fontId="1" type="noConversion"/>
  </si>
  <si>
    <t>직원역량강화교육및워크숍</t>
  </si>
  <si>
    <t>민간위탁금 600,000원
아이돌봄지원사업 2,999,520원</t>
    <phoneticPr fontId="1" type="noConversion"/>
  </si>
  <si>
    <t>관내외 출장여비</t>
    <phoneticPr fontId="1" type="noConversion"/>
  </si>
  <si>
    <t>민간위탁금 500,000원
아이돌봄지원사업 160,000원</t>
    <phoneticPr fontId="1" type="noConversion"/>
  </si>
  <si>
    <t>사무용품및물품구입,교통충전비,전산소모품,소규모수선비,청소용역비,사무기기임차,인쇄비,홍보비,각종수수료,문서파쇄비,외부자문료, 등</t>
    <phoneticPr fontId="1" type="noConversion"/>
  </si>
  <si>
    <t>전화요금,전기,상하수도,우표료,문자요금,가맹점수수료</t>
    <phoneticPr fontId="1" type="noConversion"/>
  </si>
  <si>
    <t>민간위탁금 1,000,000원
공동육아나눔터 240,000원</t>
    <phoneticPr fontId="1" type="noConversion"/>
  </si>
  <si>
    <t>직원역량강화교육및워크숍
운영위원회운영비</t>
    <phoneticPr fontId="1" type="noConversion"/>
  </si>
  <si>
    <t>민간위탁금 19,168,270원
아이돌봄지원사업 41,810,151원
공동육아나눔터 3,527,610원
가족상담지원 1,275,430원</t>
    <phoneticPr fontId="1" type="noConversion"/>
  </si>
  <si>
    <t>민간위탁금 6,590,960원
아이돌봄지원사업 8,744,966원
공동육아나눔터 3,760,530원
가족상담지원 487,000원</t>
    <phoneticPr fontId="1" type="noConversion"/>
  </si>
  <si>
    <t>민간위탁금 1,111,970원
아이돌봄지원사업 149,200
공동육아나눔터 513,890원
가족상담지원 44,800원</t>
    <phoneticPr fontId="1" type="noConversion"/>
  </si>
  <si>
    <t>민간위탁금 110,000원
아이돌봄지원사업 410,000원</t>
    <phoneticPr fontId="1" type="noConversion"/>
  </si>
  <si>
    <t>차수</t>
  </si>
  <si>
    <t>세목</t>
  </si>
  <si>
    <t>전용일</t>
  </si>
  <si>
    <t>전용사유</t>
  </si>
  <si>
    <t>오물수거료</t>
  </si>
  <si>
    <t>공공시설 내부로 이전으로 인한 불용물품 처리로 인한 세목 시설</t>
  </si>
  <si>
    <t>출장여비</t>
  </si>
  <si>
    <t>관용차량 운행 증가로 인한 예산 감소</t>
  </si>
  <si>
    <t>차량유류대</t>
  </si>
  <si>
    <t>관용차량 운행(외부연계사업) 증가로 인한 예산 확충</t>
  </si>
  <si>
    <t>인쇄비</t>
  </si>
  <si>
    <t>로고 및 주소변경으로 인한 봉투 등 제작 예산 확충</t>
  </si>
  <si>
    <t>소규모수선비</t>
  </si>
  <si>
    <t>공공시설 내부로 이전으로 인한 시설 수선비 예산 확충</t>
  </si>
  <si>
    <t>전산소모품비</t>
  </si>
  <si>
    <t>코로나19 대응단계 하향으로 인한 대면교육 진행으로 zoom라이선스 미구입으로 잔액발생</t>
  </si>
  <si>
    <t>주민세(종업원할)</t>
  </si>
  <si>
    <t>사회복지시설 주민세(종업원분) 감면으로 인한 잔액 발생</t>
  </si>
  <si>
    <t>홍보비</t>
  </si>
  <si>
    <t>행정체계 개편, 사무실 이전으로 인한 수선비 필요로 예산 전용</t>
  </si>
  <si>
    <t>자동차세</t>
  </si>
  <si>
    <t>연간자동차세 납부로 인한 감면, 잔액 발생</t>
  </si>
  <si>
    <t>운영위원회운영비</t>
  </si>
  <si>
    <t>운영위원회 대면 및 비대면 동시 진행으로 인하여 잔액 발생</t>
  </si>
  <si>
    <t>전기세</t>
  </si>
  <si>
    <t>센터이전(8월 19일)으로 인하여 공공요금 사용 잔액 발생</t>
  </si>
  <si>
    <t>문서파쇄비</t>
  </si>
  <si>
    <t>2톤 이하 기록물 파쇄로 인하여 문서파쇄비 잔액 발생</t>
  </si>
  <si>
    <t>사무기기임대료</t>
  </si>
  <si>
    <t>상담실(3개)로 에어컨 이전설치 불가로 인하여 에어컨 임대설치로 예산 확충</t>
  </si>
  <si>
    <t>자동차보험료</t>
  </si>
  <si>
    <t>자동차 종합보험 가입 후 보험료 잔액 발생</t>
  </si>
  <si>
    <t>공공시설 내부로 이전으로 인한 시설 추가 소규모 수선비 으로 부족분 예산 확충</t>
  </si>
  <si>
    <t>시설보험료</t>
  </si>
  <si>
    <t>센터 이전으로 인하여 사회복지시설 화재?손해배상책임 가입으로 시설보험 세목 신설</t>
  </si>
  <si>
    <t>인사위원회운영비</t>
  </si>
  <si>
    <t>인사위원회 면접수당 잔액 발생</t>
  </si>
  <si>
    <t>기타보험료</t>
  </si>
  <si>
    <t>신원보증가입 후 잔액 발생</t>
  </si>
  <si>
    <t>코로나19로 외부 일정 지양, 위탁기관 연계하여 사업 진행으로 예산 절감</t>
  </si>
  <si>
    <t>도시가스세</t>
  </si>
  <si>
    <t>상하수도세</t>
  </si>
  <si>
    <t>전화요금및회선사용료</t>
  </si>
  <si>
    <t>센터 이전으로 인터넷 회선 정비로 인한 잔액 발생</t>
  </si>
  <si>
    <t>코로나19 대응단계 하향으로 인한 대면교육 진행으로 zoom라이선스 미구입 잔액 발생</t>
  </si>
  <si>
    <t>각종수수료</t>
  </si>
  <si>
    <t>공공시설 내부로 이전으로 인한 전화상담실 인터넷전화 랜 케이블 추가 설치로 예산 확충</t>
  </si>
  <si>
    <t>센터 이전으로 대봉투 및 사업 운영에 필요한 현수막 제작 예산 확충</t>
  </si>
  <si>
    <t>사무용품및물품구입비</t>
  </si>
  <si>
    <t>사무용품 구입예산 부족으로 예산 확충</t>
  </si>
  <si>
    <t>가족친화문화프로그램사업비</t>
  </si>
  <si>
    <t>직장 및 가사스트레스해소지원사업 이용자의 욕구를 반영한 신규사업 계획으로 세목신설 및 예산확충</t>
  </si>
  <si>
    <t>예산액(1)</t>
    <phoneticPr fontId="1" type="noConversion"/>
  </si>
  <si>
    <t>전용액(2)</t>
    <phoneticPr fontId="1" type="noConversion"/>
  </si>
  <si>
    <t>지출액(4)</t>
    <phoneticPr fontId="1" type="noConversion"/>
  </si>
  <si>
    <t>예산현액(1+2=3)</t>
    <phoneticPr fontId="1" type="noConversion"/>
  </si>
  <si>
    <t>불용액(3-4)</t>
    <phoneticPr fontId="1" type="noConversion"/>
  </si>
  <si>
    <t>과목전용조서</t>
    <phoneticPr fontId="1" type="noConversion"/>
  </si>
  <si>
    <t>인건비</t>
    <phoneticPr fontId="1" type="noConversion"/>
  </si>
  <si>
    <t>추가인력인건비</t>
    <phoneticPr fontId="1" type="noConversion"/>
  </si>
  <si>
    <t>공동육아나눔터 1월~3월 단시간근로자 미배치로 잔액 발생</t>
    <phoneticPr fontId="1" type="noConversion"/>
  </si>
  <si>
    <t>공동육아나눔터 사무용품 및 물품 구입비 부족으로 인한 예산 추가편성</t>
    <phoneticPr fontId="1" type="noConversion"/>
  </si>
  <si>
    <t>공동육아나눔터 사무기기 임대료 부족으로 인한 예산 추가편성</t>
    <phoneticPr fontId="1" type="noConversion"/>
  </si>
  <si>
    <t>공동육아나눔터 공공요금 부족으로 인한 예산 추가편성</t>
    <phoneticPr fontId="1" type="noConversion"/>
  </si>
  <si>
    <t>공동육아나눔터 기타운영비 부족으로 인한 예산 추가편성</t>
    <phoneticPr fontId="1" type="noConversion"/>
  </si>
  <si>
    <t>기타보험료 세목신설로 인한 예산 전용</t>
    <phoneticPr fontId="1" type="noConversion"/>
  </si>
  <si>
    <t>신원보증가입 가입으로 인한 예산 확충</t>
    <phoneticPr fontId="1" type="noConversion"/>
  </si>
  <si>
    <t>공동육아나눔터_1차 예산전용</t>
    <phoneticPr fontId="1" type="noConversion"/>
  </si>
  <si>
    <t>공동육아나눔터_2차 예산전용</t>
    <phoneticPr fontId="1" type="noConversion"/>
  </si>
  <si>
    <t>교통카드충전비</t>
    <phoneticPr fontId="1" type="noConversion"/>
  </si>
  <si>
    <t>영상기기임차대</t>
    <phoneticPr fontId="1" type="noConversion"/>
  </si>
  <si>
    <t>경비용역비</t>
    <phoneticPr fontId="1" type="noConversion"/>
  </si>
  <si>
    <t>관리비</t>
    <phoneticPr fontId="1" type="noConversion"/>
  </si>
  <si>
    <t>공동육아나눔터 4월 단시간근로자 미배치 잔액 발생</t>
    <phoneticPr fontId="1" type="noConversion"/>
  </si>
  <si>
    <t>공동육아나눔터 공공요금인상으로 인한 예산 부족으로 추가편성</t>
    <phoneticPr fontId="1" type="noConversion"/>
  </si>
  <si>
    <t>공동육아나눔터 경비용역비 임대료 부족으로 인한 예산 추가편성</t>
    <phoneticPr fontId="1" type="noConversion"/>
  </si>
  <si>
    <t>공동육아나눔터 영상기기 임대료 부족으로 인한 예산 추가편성</t>
    <phoneticPr fontId="1" type="noConversion"/>
  </si>
  <si>
    <t>전자소모품비(안랩 기한 만료로 인한 구입) 부족으로 예산 추가편성</t>
    <phoneticPr fontId="1" type="noConversion"/>
  </si>
  <si>
    <t>퇴사자 발생으로 인한 신원보증보험 추가가입으로 인한 예산 추가편성</t>
    <phoneticPr fontId="1" type="noConversion"/>
  </si>
  <si>
    <t>교통카드충전비 세목 신설로 예산 확충</t>
    <phoneticPr fontId="1" type="noConversion"/>
  </si>
  <si>
    <t>건강가정지원사업(민간위탁금)_1차 예산전용</t>
    <phoneticPr fontId="1" type="noConversion"/>
  </si>
  <si>
    <t>건강가정지원사업(민간위탁금)_2차 예산전용</t>
    <phoneticPr fontId="1" type="noConversion"/>
  </si>
  <si>
    <t>건강가정지원사업(민간위탁금)_3차 예산전용</t>
    <phoneticPr fontId="1" type="noConversion"/>
  </si>
  <si>
    <t>공동육아나눔터_3차 예산전용</t>
    <phoneticPr fontId="1" type="noConversion"/>
  </si>
  <si>
    <t>운송비</t>
    <phoneticPr fontId="1" type="noConversion"/>
  </si>
  <si>
    <t>공동육아나눔터</t>
    <phoneticPr fontId="1" type="noConversion"/>
  </si>
  <si>
    <t>프로그램운영지원비</t>
    <phoneticPr fontId="1" type="noConversion"/>
  </si>
  <si>
    <t>품앗이활동비</t>
    <phoneticPr fontId="1" type="noConversion"/>
  </si>
  <si>
    <t>유급자원봉사자</t>
    <phoneticPr fontId="1" type="noConversion"/>
  </si>
  <si>
    <t>관외출장 미진행으로 인한 잔액발생</t>
    <phoneticPr fontId="1" type="noConversion"/>
  </si>
  <si>
    <t>운송비 잔액발생</t>
    <phoneticPr fontId="1" type="noConversion"/>
  </si>
  <si>
    <t>관내출장을 위한 교통카드 충전비 예산부족으로 충원</t>
    <phoneticPr fontId="1" type="noConversion"/>
  </si>
  <si>
    <t>상시프로그램 확대로 인한 프로그램 운영지원비 편성 필요</t>
    <phoneticPr fontId="1" type="noConversion"/>
  </si>
  <si>
    <t>품앗이활동 한도금액 미사용으로 인한 잔액발생</t>
    <phoneticPr fontId="1" type="noConversion"/>
  </si>
  <si>
    <t>시니어활동가 배치로 인한 유급자원봉사 미배치</t>
    <phoneticPr fontId="1" type="noConversion"/>
  </si>
  <si>
    <t>사회보험 잔액발생</t>
    <phoneticPr fontId="1" type="noConversion"/>
  </si>
  <si>
    <t>가족상담사업지원_1차 예산전용</t>
    <phoneticPr fontId="1" type="noConversion"/>
  </si>
  <si>
    <t>사무용품 및 물품구입비 예산 부족으로 인한 예산 확충</t>
    <phoneticPr fontId="1" type="noConversion"/>
  </si>
  <si>
    <t>가족상담사업지원_2차 예산전용</t>
    <phoneticPr fontId="1" type="noConversion"/>
  </si>
  <si>
    <t>가족수당</t>
    <phoneticPr fontId="1" type="noConversion"/>
  </si>
  <si>
    <t>사회보험부담금</t>
    <phoneticPr fontId="1" type="noConversion"/>
  </si>
  <si>
    <t>정수기임대료</t>
    <phoneticPr fontId="1" type="noConversion"/>
  </si>
  <si>
    <t>난방비</t>
    <phoneticPr fontId="1" type="noConversion"/>
  </si>
  <si>
    <t>위기가족상담사업비</t>
    <phoneticPr fontId="1" type="noConversion"/>
  </si>
  <si>
    <t>캠페인</t>
    <phoneticPr fontId="1" type="noConversion"/>
  </si>
  <si>
    <t>고지금액납부로 인한 잔액 발생</t>
    <phoneticPr fontId="1" type="noConversion"/>
  </si>
  <si>
    <t>가족수당 인상에 따른 예산 부족으로 예산 확충</t>
    <phoneticPr fontId="1" type="noConversion"/>
  </si>
  <si>
    <t>퇴직금 및 퇴직적립금 예산 부족으로 예산 확충</t>
    <phoneticPr fontId="1" type="noConversion"/>
  </si>
  <si>
    <t>난방비 미사용으로 잔액 발생</t>
    <phoneticPr fontId="1" type="noConversion"/>
  </si>
  <si>
    <t>출장여비 미사용으로 잔액 발생</t>
    <phoneticPr fontId="1" type="noConversion"/>
  </si>
  <si>
    <t>정수기임대료 잔액 발생</t>
    <phoneticPr fontId="1" type="noConversion"/>
  </si>
  <si>
    <t>기타보험료 잔액 발생</t>
    <phoneticPr fontId="1" type="noConversion"/>
  </si>
  <si>
    <t>위기가족상담 잔액 발생</t>
    <phoneticPr fontId="1" type="noConversion"/>
  </si>
  <si>
    <t>캠페인 진행으로 인한 세목생성</t>
    <phoneticPr fontId="1" type="noConversion"/>
  </si>
  <si>
    <t>전화요금 및 인터넷요금 예산 부족으로 인한 예산 확충</t>
    <phoneticPr fontId="1" type="noConversion"/>
  </si>
  <si>
    <t>행복한가족프로그램_1차 예산전용</t>
    <phoneticPr fontId="1" type="noConversion"/>
  </si>
  <si>
    <t>행복한가족프로그램</t>
    <phoneticPr fontId="1" type="noConversion"/>
  </si>
  <si>
    <t>예비신혼부부</t>
    <phoneticPr fontId="1" type="noConversion"/>
  </si>
  <si>
    <t>중장년부부</t>
    <phoneticPr fontId="1" type="noConversion"/>
  </si>
  <si>
    <t>운영비를 사업비로 변경 편성</t>
    <phoneticPr fontId="1" type="noConversion"/>
  </si>
  <si>
    <t>운영비(강사비,간식비)</t>
    <phoneticPr fontId="1" type="noConversion"/>
  </si>
  <si>
    <t>부부집단프로그램</t>
    <phoneticPr fontId="1" type="noConversion"/>
  </si>
  <si>
    <t>위기가족회복지원사업</t>
    <phoneticPr fontId="1" type="noConversion"/>
  </si>
  <si>
    <t>위기가족회복지원사업_1차 예산전용</t>
    <phoneticPr fontId="1" type="noConversion"/>
  </si>
  <si>
    <t>가족상담프로그램</t>
    <phoneticPr fontId="1" type="noConversion"/>
  </si>
  <si>
    <t>문화체험프로그램</t>
    <phoneticPr fontId="1" type="noConversion"/>
  </si>
  <si>
    <t>사업평가</t>
    <phoneticPr fontId="1" type="noConversion"/>
  </si>
  <si>
    <t>집단체험 프로그램에서 개별 가구 프로그램으로 전환추진으로 예산 절감</t>
    <phoneticPr fontId="1" type="noConversion"/>
  </si>
  <si>
    <t>상담횟수 증가로 인한 예산 변경</t>
    <phoneticPr fontId="1" type="noConversion"/>
  </si>
  <si>
    <t>가족상담횟수 증가(3회-8회) 예산 확충</t>
    <phoneticPr fontId="1" type="noConversion"/>
  </si>
  <si>
    <t>1인가구지원사업_1차 예산전용</t>
    <phoneticPr fontId="1" type="noConversion"/>
  </si>
  <si>
    <t>중장년수다살롱(활동비)</t>
    <phoneticPr fontId="1" type="noConversion"/>
  </si>
  <si>
    <t>중장년수다살롱(진행비)</t>
    <phoneticPr fontId="1" type="noConversion"/>
  </si>
  <si>
    <t>중장년수다살롱(홍보비)</t>
    <phoneticPr fontId="1" type="noConversion"/>
  </si>
  <si>
    <t>아이돌봄지원사업_2차 예산전용</t>
    <phoneticPr fontId="1" type="noConversion"/>
  </si>
  <si>
    <t>아이돌봄수당</t>
    <phoneticPr fontId="1" type="noConversion"/>
  </si>
  <si>
    <t>활동수당</t>
    <phoneticPr fontId="1" type="noConversion"/>
  </si>
  <si>
    <t>시간제서비스질병감역서비스</t>
    <phoneticPr fontId="1" type="noConversion"/>
  </si>
  <si>
    <t>영아종일제</t>
    <phoneticPr fontId="1" type="noConversion"/>
  </si>
  <si>
    <t>아이돌봄관리비</t>
    <phoneticPr fontId="1" type="noConversion"/>
  </si>
  <si>
    <t>교육비</t>
    <phoneticPr fontId="1" type="noConversion"/>
  </si>
  <si>
    <t>아이돌보미현장실습</t>
    <phoneticPr fontId="1" type="noConversion"/>
  </si>
  <si>
    <t>집담회및정서치유</t>
    <phoneticPr fontId="1" type="noConversion"/>
  </si>
  <si>
    <t>자조모임</t>
    <phoneticPr fontId="1" type="noConversion"/>
  </si>
  <si>
    <t>월활한 사업운영을 위한 홍보비 예산편성</t>
    <phoneticPr fontId="1" type="noConversion"/>
  </si>
  <si>
    <t>기타수당</t>
    <phoneticPr fontId="1" type="noConversion"/>
  </si>
  <si>
    <t>2023년 가족사업안내 지침개정에 따른 운영비 편성비율 7.5%이내로 초과분 사업비로 편성</t>
  </si>
  <si>
    <t>2023년 가족사업안내 지침개정에 따른 운영비 편성비율 7.5%이내로 초과분 사업비로 편성</t>
    <phoneticPr fontId="1" type="noConversion"/>
  </si>
  <si>
    <t>아이돌보미보험료</t>
    <phoneticPr fontId="1" type="noConversion"/>
  </si>
  <si>
    <t>퇴직적립금</t>
    <phoneticPr fontId="1" type="noConversion"/>
  </si>
  <si>
    <t>인적성검사비</t>
    <phoneticPr fontId="1" type="noConversion"/>
  </si>
  <si>
    <t>소송비</t>
    <phoneticPr fontId="1" type="noConversion"/>
  </si>
  <si>
    <t>민형사소송비</t>
    <phoneticPr fontId="1" type="noConversion"/>
  </si>
  <si>
    <t>운영비</t>
    <phoneticPr fontId="1" type="noConversion"/>
  </si>
  <si>
    <t>추가수당</t>
    <phoneticPr fontId="1" type="noConversion"/>
  </si>
  <si>
    <t>시간외수당</t>
    <phoneticPr fontId="1" type="noConversion"/>
  </si>
  <si>
    <t>명절수당</t>
    <phoneticPr fontId="1" type="noConversion"/>
  </si>
  <si>
    <t>연차수당</t>
    <phoneticPr fontId="1" type="noConversion"/>
  </si>
  <si>
    <t>행정부대경비</t>
    <phoneticPr fontId="1" type="noConversion"/>
  </si>
  <si>
    <t>관내외출장여비</t>
    <phoneticPr fontId="1" type="noConversion"/>
  </si>
  <si>
    <t>일반수용비</t>
    <phoneticPr fontId="1" type="noConversion"/>
  </si>
  <si>
    <t>홍보비</t>
    <phoneticPr fontId="1" type="noConversion"/>
  </si>
  <si>
    <t>인쇄비</t>
    <phoneticPr fontId="1" type="noConversion"/>
  </si>
  <si>
    <t>사무용품비</t>
    <phoneticPr fontId="1" type="noConversion"/>
  </si>
  <si>
    <t>외부자문료</t>
    <phoneticPr fontId="1" type="noConversion"/>
  </si>
  <si>
    <t>각종수수료</t>
    <phoneticPr fontId="1" type="noConversion"/>
  </si>
  <si>
    <t>공과금제세</t>
    <phoneticPr fontId="1" type="noConversion"/>
  </si>
  <si>
    <t>문자요금</t>
    <phoneticPr fontId="1" type="noConversion"/>
  </si>
  <si>
    <t>종업원분주민세</t>
    <phoneticPr fontId="1" type="noConversion"/>
  </si>
  <si>
    <t>아이돌봄지원사업_1차 예산전용</t>
    <phoneticPr fontId="1" type="noConversion"/>
  </si>
  <si>
    <t>양성,보수교육비</t>
    <phoneticPr fontId="1" type="noConversion"/>
  </si>
  <si>
    <t>신규아이돌보미 모집으로 인한 수당 추가편성</t>
    <phoneticPr fontId="1" type="noConversion"/>
  </si>
  <si>
    <t>신규아이돌보미 모집으로 인한 양성교육비 추가편성</t>
    <phoneticPr fontId="1" type="noConversion"/>
  </si>
  <si>
    <t>신규아이돌보미 모집으로 인한 현장실습비 추가편성</t>
    <phoneticPr fontId="1" type="noConversion"/>
  </si>
  <si>
    <t>집담회 사업비 일부감액</t>
    <phoneticPr fontId="1" type="noConversion"/>
  </si>
  <si>
    <t>아이돌보미 자조모임 활성화 추가 편성</t>
    <phoneticPr fontId="1" type="noConversion"/>
  </si>
  <si>
    <t>아이돌봄지원사업_3차 예산전용</t>
    <phoneticPr fontId="1" type="noConversion"/>
  </si>
  <si>
    <t>소규모수선비</t>
    <phoneticPr fontId="1" type="noConversion"/>
  </si>
  <si>
    <t>전화요금및회선사용료</t>
    <phoneticPr fontId="1" type="noConversion"/>
  </si>
  <si>
    <t>우편료</t>
    <phoneticPr fontId="1" type="noConversion"/>
  </si>
  <si>
    <t>가맹점수수료</t>
    <phoneticPr fontId="1" type="noConversion"/>
  </si>
  <si>
    <t>기타보험료</t>
    <phoneticPr fontId="1" type="noConversion"/>
  </si>
  <si>
    <t>2023년 예산 중간점검 결과에 따른 미집행 잔여 예산금액 감액</t>
    <phoneticPr fontId="1" type="noConversion"/>
  </si>
  <si>
    <t>2024년 예산 중간점검 결과에 따른 미집행 잔여 예산금액 감액</t>
  </si>
  <si>
    <t>2025년 예산 중간점검 결과에 따른 미집행 잔여 예산금액 감액</t>
  </si>
  <si>
    <t>2026년 예산 중간점검 결과에 따른 미집행 잔여 예산금액 감액</t>
  </si>
  <si>
    <t>2027년 예산 중간점검 결과에 따른 미집행 잔여 예산금액 감액</t>
  </si>
  <si>
    <t>2028년 예산 중간점검 결과에 따른 미집행 잔여 예산금액 감액</t>
  </si>
  <si>
    <t>2029년 예산 중간점검 결과에 따른 미집행 잔여 예산금액 감액</t>
  </si>
  <si>
    <t>2030년 예산 중간점검 결과에 따른 미집행 잔여 예산금액 감액</t>
  </si>
  <si>
    <t>2031년 예산 중간점검 결과에 따른 미집행 잔여 예산금액 감액</t>
  </si>
  <si>
    <t>2032년 예산 중간점검 결과에 따른 미집행 잔여 예산금액 감액</t>
  </si>
  <si>
    <t>2033년 예산 중간점검 결과에 따른 미집행 잔여 예산금액 감액</t>
  </si>
  <si>
    <t>2034년 예산 중간점검 결과에 따른 미집행 잔여 예산금액 감액</t>
  </si>
  <si>
    <t>2035년 예산 중간점검 결과에 따른 미집행 잔여 예산금액 감액</t>
  </si>
  <si>
    <t>2036년 예산 중간점검 결과에 따른 미집행 잔여 예산금액 감액</t>
  </si>
  <si>
    <t>2037년 예산 중간점검 결과에 따른 미집행 잔여 예산금액 감액</t>
  </si>
  <si>
    <t>2038년 예산 중간점검 결과에 따른 미집행 잔여 예산금액 감액</t>
  </si>
  <si>
    <t>2039년 예산 중간점검 결과에 따른 미집행 잔여 예산금액 감액</t>
  </si>
  <si>
    <t>2040년 예산 중간점검 결과에 따른 미집행 잔여 예산금액 감액</t>
  </si>
  <si>
    <t>2041년 예산 중간점검 결과에 따른 미집행 잔여 예산금액 감액</t>
  </si>
  <si>
    <t>2042년 예산 중간점검 결과에 따른 미집행 잔여 예산금액 감액</t>
  </si>
  <si>
    <t>2043년 예산 중간점검 결과에 따른 미집행 잔여 예산금액 감액</t>
  </si>
  <si>
    <t>2044년 예산 중간점검 결과에 따른 미집행 잔여 예산금액 감액</t>
  </si>
  <si>
    <t>2023년 후원금(품수입내역서)</t>
    <phoneticPr fontId="1" type="noConversion"/>
  </si>
  <si>
    <t>[별도첨부]</t>
    <phoneticPr fontId="1" type="noConversion"/>
  </si>
  <si>
    <t>개인및가족상담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</si>
</sst>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##,##0"/>
  </numFmts>
  <fonts count="2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9"/>
      <color rgb="FF000000"/>
      <name val="굴림체"/>
      <family val="3"/>
      <charset val="129"/>
    </font>
    <font>
      <b/>
      <sz val="9"/>
      <color theme="1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41" fontId="5" fillId="0" borderId="0" xfId="1" applyFont="1" applyBorder="1" applyAlignment="1">
      <alignment horizontal="left" vertical="center"/>
    </xf>
    <xf numFmtId="41" fontId="6" fillId="0" borderId="0" xfId="1" applyFont="1">
      <alignment vertical="center"/>
    </xf>
    <xf numFmtId="41" fontId="7" fillId="4" borderId="0" xfId="1" applyFont="1" applyFill="1" applyBorder="1" applyAlignment="1">
      <alignment horizontal="center" vertical="center"/>
    </xf>
    <xf numFmtId="41" fontId="7" fillId="5" borderId="17" xfId="1" applyFont="1" applyFill="1" applyBorder="1" applyAlignment="1">
      <alignment horizontal="center" vertical="center"/>
    </xf>
    <xf numFmtId="41" fontId="7" fillId="5" borderId="18" xfId="1" applyFont="1" applyFill="1" applyBorder="1" applyAlignment="1">
      <alignment horizontal="center" vertical="center"/>
    </xf>
    <xf numFmtId="41" fontId="8" fillId="5" borderId="18" xfId="1" applyFont="1" applyFill="1" applyBorder="1" applyAlignment="1">
      <alignment horizontal="center" vertical="center"/>
    </xf>
    <xf numFmtId="41" fontId="9" fillId="0" borderId="17" xfId="1" applyFont="1" applyFill="1" applyBorder="1" applyAlignment="1">
      <alignment horizontal="center" vertical="center"/>
    </xf>
    <xf numFmtId="41" fontId="10" fillId="0" borderId="17" xfId="1" applyFont="1" applyFill="1" applyBorder="1" applyAlignment="1">
      <alignment horizontal="center" vertical="center"/>
    </xf>
    <xf numFmtId="41" fontId="10" fillId="0" borderId="18" xfId="1" applyFont="1" applyFill="1" applyBorder="1" applyAlignment="1">
      <alignment horizontal="center" vertical="center"/>
    </xf>
    <xf numFmtId="41" fontId="10" fillId="4" borderId="0" xfId="1" applyFont="1" applyFill="1" applyBorder="1" applyAlignment="1">
      <alignment horizontal="center" vertical="center"/>
    </xf>
    <xf numFmtId="41" fontId="6" fillId="0" borderId="17" xfId="1" applyFont="1" applyFill="1" applyBorder="1" applyAlignment="1">
      <alignment horizontal="center" vertical="center"/>
    </xf>
    <xf numFmtId="41" fontId="6" fillId="0" borderId="18" xfId="1" applyFont="1" applyFill="1" applyBorder="1" applyAlignment="1">
      <alignment horizontal="center" vertical="center"/>
    </xf>
    <xf numFmtId="41" fontId="6" fillId="0" borderId="17" xfId="1" applyFont="1" applyBorder="1" applyAlignment="1">
      <alignment horizontal="center" vertical="center"/>
    </xf>
    <xf numFmtId="41" fontId="6" fillId="0" borderId="17" xfId="1" applyFont="1" applyBorder="1">
      <alignment vertical="center"/>
    </xf>
    <xf numFmtId="41" fontId="10" fillId="0" borderId="17" xfId="1" applyFont="1" applyBorder="1" applyAlignment="1">
      <alignment vertical="center"/>
    </xf>
    <xf numFmtId="41" fontId="10" fillId="0" borderId="18" xfId="1" applyFont="1" applyBorder="1" applyAlignment="1">
      <alignment vertical="center"/>
    </xf>
    <xf numFmtId="41" fontId="10" fillId="4" borderId="0" xfId="1" applyFont="1" applyFill="1" applyBorder="1" applyAlignment="1">
      <alignment vertical="center"/>
    </xf>
    <xf numFmtId="41" fontId="9" fillId="0" borderId="17" xfId="1" applyFont="1" applyBorder="1" applyAlignment="1">
      <alignment horizontal="center" vertical="center"/>
    </xf>
    <xf numFmtId="41" fontId="6" fillId="0" borderId="18" xfId="1" applyFont="1" applyBorder="1" applyAlignment="1">
      <alignment horizontal="center" vertical="center"/>
    </xf>
    <xf numFmtId="41" fontId="6" fillId="4" borderId="0" xfId="1" applyFont="1" applyFill="1" applyBorder="1" applyAlignment="1">
      <alignment horizontal="center" vertical="center"/>
    </xf>
    <xf numFmtId="41" fontId="6" fillId="4" borderId="17" xfId="1" applyFont="1" applyFill="1" applyBorder="1" applyAlignment="1">
      <alignment horizontal="center" vertical="center"/>
    </xf>
    <xf numFmtId="41" fontId="6" fillId="4" borderId="18" xfId="1" applyFont="1" applyFill="1" applyBorder="1" applyAlignment="1">
      <alignment horizontal="center" vertical="center"/>
    </xf>
    <xf numFmtId="41" fontId="6" fillId="0" borderId="17" xfId="1" applyFont="1" applyBorder="1" applyAlignment="1">
      <alignment vertical="center"/>
    </xf>
    <xf numFmtId="41" fontId="6" fillId="4" borderId="0" xfId="1" applyFont="1" applyFill="1" applyBorder="1" applyAlignment="1">
      <alignment vertical="center"/>
    </xf>
    <xf numFmtId="41" fontId="6" fillId="5" borderId="17" xfId="1" applyFont="1" applyFill="1" applyBorder="1" applyAlignment="1">
      <alignment vertical="center"/>
    </xf>
    <xf numFmtId="41" fontId="6" fillId="5" borderId="18" xfId="1" applyFont="1" applyFill="1" applyBorder="1" applyAlignment="1">
      <alignment vertical="center"/>
    </xf>
    <xf numFmtId="41" fontId="10" fillId="0" borderId="17" xfId="1" applyFont="1" applyBorder="1" applyAlignment="1">
      <alignment horizontal="center" vertical="center"/>
    </xf>
    <xf numFmtId="41" fontId="10" fillId="0" borderId="18" xfId="1" applyFont="1" applyBorder="1" applyAlignment="1">
      <alignment horizontal="center" vertical="center"/>
    </xf>
    <xf numFmtId="41" fontId="8" fillId="5" borderId="17" xfId="1" applyFont="1" applyFill="1" applyBorder="1" applyAlignment="1">
      <alignment vertical="center"/>
    </xf>
    <xf numFmtId="41" fontId="8" fillId="5" borderId="18" xfId="1" applyFont="1" applyFill="1" applyBorder="1" applyAlignment="1">
      <alignment vertical="center"/>
    </xf>
    <xf numFmtId="41" fontId="7" fillId="4" borderId="0" xfId="1" applyFont="1" applyFill="1" applyBorder="1" applyAlignment="1">
      <alignment vertical="center"/>
    </xf>
    <xf numFmtId="41" fontId="11" fillId="4" borderId="0" xfId="1" applyFont="1" applyFill="1" applyBorder="1" applyAlignment="1">
      <alignment horizontal="center" vertical="center"/>
    </xf>
    <xf numFmtId="41" fontId="10" fillId="4" borderId="17" xfId="1" applyFont="1" applyFill="1" applyBorder="1" applyAlignment="1">
      <alignment horizontal="center" vertical="center"/>
    </xf>
    <xf numFmtId="41" fontId="10" fillId="4" borderId="18" xfId="1" applyFont="1" applyFill="1" applyBorder="1" applyAlignment="1">
      <alignment horizontal="center" vertical="center"/>
    </xf>
    <xf numFmtId="41" fontId="6" fillId="0" borderId="18" xfId="1" applyFont="1" applyBorder="1">
      <alignment vertical="center"/>
    </xf>
    <xf numFmtId="41" fontId="10" fillId="0" borderId="17" xfId="1" applyFont="1" applyBorder="1">
      <alignment vertical="center"/>
    </xf>
    <xf numFmtId="41" fontId="11" fillId="4" borderId="0" xfId="1" applyFont="1" applyFill="1" applyBorder="1">
      <alignment vertical="center"/>
    </xf>
    <xf numFmtId="41" fontId="6" fillId="0" borderId="23" xfId="1" applyFont="1" applyBorder="1" applyAlignment="1">
      <alignment horizontal="center" vertical="center"/>
    </xf>
    <xf numFmtId="41" fontId="6" fillId="4" borderId="0" xfId="1" applyFont="1" applyFill="1" applyBorder="1">
      <alignment vertical="center"/>
    </xf>
    <xf numFmtId="41" fontId="10" fillId="0" borderId="17" xfId="1" applyFont="1" applyBorder="1" applyAlignment="1">
      <alignment horizontal="center" vertical="center" shrinkToFit="1"/>
    </xf>
    <xf numFmtId="41" fontId="6" fillId="0" borderId="0" xfId="1" applyFont="1" applyBorder="1" applyAlignment="1">
      <alignment horizontal="center" vertical="center"/>
    </xf>
    <xf numFmtId="41" fontId="6" fillId="0" borderId="0" xfId="1" applyFont="1" applyBorder="1">
      <alignment vertical="center"/>
    </xf>
    <xf numFmtId="41" fontId="6" fillId="0" borderId="0" xfId="1" applyFont="1" applyFill="1" applyBorder="1">
      <alignment vertical="center"/>
    </xf>
    <xf numFmtId="41" fontId="6" fillId="0" borderId="0" xfId="1" applyFont="1" applyFill="1" applyBorder="1" applyAlignment="1">
      <alignment vertical="center"/>
    </xf>
    <xf numFmtId="41" fontId="6" fillId="0" borderId="0" xfId="1" applyFont="1" applyFill="1" applyBorder="1" applyAlignment="1">
      <alignment horizontal="center" vertical="center"/>
    </xf>
    <xf numFmtId="41" fontId="10" fillId="0" borderId="17" xfId="1" applyFont="1" applyFill="1" applyBorder="1" applyAlignment="1">
      <alignment horizontal="center" vertical="center" shrinkToFit="1"/>
    </xf>
    <xf numFmtId="41" fontId="10" fillId="0" borderId="17" xfId="1" applyFont="1" applyFill="1" applyBorder="1" applyAlignment="1">
      <alignment vertical="center"/>
    </xf>
    <xf numFmtId="41" fontId="6" fillId="5" borderId="17" xfId="1" applyFont="1" applyFill="1" applyBorder="1" applyAlignment="1">
      <alignment horizontal="center" vertical="center"/>
    </xf>
    <xf numFmtId="41" fontId="6" fillId="0" borderId="17" xfId="1" applyFont="1" applyFill="1" applyBorder="1" applyAlignment="1">
      <alignment horizontal="center" vertical="center" shrinkToFit="1"/>
    </xf>
    <xf numFmtId="41" fontId="6" fillId="0" borderId="23" xfId="1" applyFont="1" applyBorder="1">
      <alignment vertical="center"/>
    </xf>
    <xf numFmtId="41" fontId="6" fillId="0" borderId="24" xfId="1" applyFont="1" applyBorder="1">
      <alignment vertical="center"/>
    </xf>
    <xf numFmtId="41" fontId="12" fillId="0" borderId="0" xfId="1" applyFont="1" applyFill="1" applyBorder="1" applyAlignment="1">
      <alignment horizontal="center" vertical="center"/>
    </xf>
    <xf numFmtId="41" fontId="12" fillId="0" borderId="0" xfId="1" applyFont="1" applyFill="1" applyBorder="1" applyAlignment="1">
      <alignment vertical="center"/>
    </xf>
    <xf numFmtId="41" fontId="12" fillId="0" borderId="0" xfId="1" applyFont="1" applyFill="1" applyBorder="1" applyAlignment="1">
      <alignment horizontal="center" vertical="center" shrinkToFit="1"/>
    </xf>
    <xf numFmtId="41" fontId="13" fillId="0" borderId="0" xfId="1" applyFont="1" applyFill="1" applyBorder="1" applyAlignment="1">
      <alignment horizontal="center" vertical="center"/>
    </xf>
    <xf numFmtId="41" fontId="14" fillId="0" borderId="0" xfId="1" applyFont="1" applyFill="1" applyBorder="1" applyAlignment="1">
      <alignment horizontal="center" vertical="center"/>
    </xf>
    <xf numFmtId="41" fontId="12" fillId="0" borderId="0" xfId="1" applyFont="1" applyFill="1" applyBorder="1">
      <alignment vertical="center"/>
    </xf>
    <xf numFmtId="41" fontId="15" fillId="0" borderId="0" xfId="1" applyFont="1" applyFill="1" applyBorder="1" applyAlignment="1">
      <alignment horizontal="center" vertical="center"/>
    </xf>
    <xf numFmtId="41" fontId="12" fillId="0" borderId="0" xfId="1" applyFont="1">
      <alignment vertical="center"/>
    </xf>
    <xf numFmtId="41" fontId="6" fillId="0" borderId="25" xfId="1" applyFont="1" applyBorder="1" applyAlignment="1">
      <alignment horizontal="center" vertical="center" shrinkToFit="1"/>
    </xf>
    <xf numFmtId="41" fontId="10" fillId="0" borderId="25" xfId="1" applyFont="1" applyBorder="1">
      <alignment vertical="center"/>
    </xf>
    <xf numFmtId="41" fontId="10" fillId="0" borderId="30" xfId="1" applyFont="1" applyBorder="1">
      <alignment vertical="center"/>
    </xf>
    <xf numFmtId="41" fontId="6" fillId="0" borderId="17" xfId="1" applyFont="1" applyBorder="1" applyAlignment="1">
      <alignment horizontal="center" vertical="center" shrinkToFit="1"/>
    </xf>
    <xf numFmtId="41" fontId="10" fillId="0" borderId="18" xfId="1" applyFont="1" applyBorder="1">
      <alignment vertical="center"/>
    </xf>
    <xf numFmtId="41" fontId="7" fillId="3" borderId="16" xfId="1" applyFont="1" applyFill="1" applyBorder="1" applyAlignment="1">
      <alignment horizontal="center" vertical="center"/>
    </xf>
    <xf numFmtId="41" fontId="7" fillId="3" borderId="17" xfId="1" applyFont="1" applyFill="1" applyBorder="1" applyAlignment="1">
      <alignment horizontal="center" vertical="center"/>
    </xf>
    <xf numFmtId="41" fontId="7" fillId="3" borderId="18" xfId="1" applyFont="1" applyFill="1" applyBorder="1" applyAlignment="1">
      <alignment horizontal="center" vertical="center"/>
    </xf>
    <xf numFmtId="41" fontId="7" fillId="6" borderId="17" xfId="1" applyFont="1" applyFill="1" applyBorder="1" applyAlignment="1">
      <alignment horizontal="center" vertical="center"/>
    </xf>
    <xf numFmtId="41" fontId="7" fillId="6" borderId="18" xfId="1" applyFont="1" applyFill="1" applyBorder="1" applyAlignment="1">
      <alignment horizontal="center" vertical="center"/>
    </xf>
    <xf numFmtId="41" fontId="6" fillId="0" borderId="20" xfId="1" applyFont="1" applyBorder="1" applyAlignment="1">
      <alignment horizontal="center" vertical="center" shrinkToFit="1"/>
    </xf>
    <xf numFmtId="41" fontId="10" fillId="0" borderId="21" xfId="1" applyFont="1" applyFill="1" applyBorder="1" applyAlignment="1">
      <alignment horizontal="center" vertical="center" shrinkToFit="1"/>
    </xf>
    <xf numFmtId="41" fontId="10" fillId="0" borderId="2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18" fillId="0" borderId="0" xfId="0" applyFont="1">
      <alignment vertical="center"/>
    </xf>
    <xf numFmtId="0" fontId="21" fillId="3" borderId="6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1" fillId="3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41" fontId="23" fillId="0" borderId="0" xfId="1" applyFont="1" applyBorder="1" applyAlignment="1">
      <alignment horizontal="left" vertical="center"/>
    </xf>
    <xf numFmtId="41" fontId="9" fillId="0" borderId="0" xfId="1" applyFont="1">
      <alignment vertical="center"/>
    </xf>
    <xf numFmtId="0" fontId="21" fillId="3" borderId="17" xfId="0" applyFont="1" applyFill="1" applyBorder="1" applyAlignment="1">
      <alignment horizontal="center" vertical="center"/>
    </xf>
    <xf numFmtId="41" fontId="21" fillId="3" borderId="17" xfId="1" applyFont="1" applyFill="1" applyBorder="1" applyAlignment="1">
      <alignment horizontal="center" vertical="center"/>
    </xf>
    <xf numFmtId="0" fontId="22" fillId="0" borderId="17" xfId="0" applyFont="1" applyBorder="1">
      <alignment vertical="center"/>
    </xf>
    <xf numFmtId="41" fontId="22" fillId="0" borderId="17" xfId="1" applyFont="1" applyBorder="1" applyAlignment="1">
      <alignment horizontal="right" vertical="center" wrapText="1"/>
    </xf>
    <xf numFmtId="0" fontId="21" fillId="7" borderId="17" xfId="0" applyFont="1" applyFill="1" applyBorder="1" applyAlignment="1">
      <alignment horizontal="center" vertical="center"/>
    </xf>
    <xf numFmtId="0" fontId="21" fillId="7" borderId="17" xfId="0" applyFont="1" applyFill="1" applyBorder="1">
      <alignment vertical="center"/>
    </xf>
    <xf numFmtId="41" fontId="21" fillId="7" borderId="17" xfId="1" applyFont="1" applyFill="1" applyBorder="1" applyAlignment="1">
      <alignment horizontal="right" vertical="center" wrapText="1"/>
    </xf>
    <xf numFmtId="176" fontId="20" fillId="2" borderId="17" xfId="0" applyNumberFormat="1" applyFont="1" applyFill="1" applyBorder="1" applyAlignment="1">
      <alignment horizontal="right" vertical="center" wrapText="1"/>
    </xf>
    <xf numFmtId="0" fontId="21" fillId="7" borderId="21" xfId="0" applyFont="1" applyFill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3" borderId="17" xfId="0" applyFont="1" applyFill="1" applyBorder="1">
      <alignment vertical="center"/>
    </xf>
    <xf numFmtId="41" fontId="21" fillId="3" borderId="17" xfId="1" applyFont="1" applyFill="1" applyBorder="1">
      <alignment vertical="center"/>
    </xf>
    <xf numFmtId="0" fontId="22" fillId="0" borderId="0" xfId="0" applyFont="1">
      <alignment vertical="center"/>
    </xf>
    <xf numFmtId="41" fontId="22" fillId="0" borderId="0" xfId="1" applyFont="1">
      <alignment vertical="center"/>
    </xf>
    <xf numFmtId="41" fontId="10" fillId="0" borderId="21" xfId="1" applyFont="1" applyBorder="1" applyAlignment="1">
      <alignment vertical="center"/>
    </xf>
    <xf numFmtId="41" fontId="23" fillId="0" borderId="0" xfId="1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41" fontId="9" fillId="0" borderId="0" xfId="1" applyFont="1" applyAlignment="1">
      <alignment vertical="center" shrinkToFit="1"/>
    </xf>
    <xf numFmtId="0" fontId="16" fillId="0" borderId="31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>
      <alignment vertical="center"/>
    </xf>
    <xf numFmtId="41" fontId="8" fillId="3" borderId="17" xfId="0" applyNumberFormat="1" applyFont="1" applyFill="1" applyBorder="1">
      <alignment vertical="center"/>
    </xf>
    <xf numFmtId="0" fontId="8" fillId="3" borderId="17" xfId="0" applyFont="1" applyFill="1" applyBorder="1">
      <alignment vertical="center"/>
    </xf>
    <xf numFmtId="0" fontId="8" fillId="3" borderId="33" xfId="0" applyFont="1" applyFill="1" applyBorder="1" applyAlignment="1">
      <alignment horizontal="center" vertical="center"/>
    </xf>
    <xf numFmtId="41" fontId="8" fillId="3" borderId="17" xfId="1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shrinkToFit="1"/>
    </xf>
    <xf numFmtId="0" fontId="10" fillId="0" borderId="17" xfId="0" applyFont="1" applyBorder="1" applyAlignment="1">
      <alignment vertical="center" shrinkToFit="1"/>
    </xf>
    <xf numFmtId="0" fontId="10" fillId="0" borderId="17" xfId="0" applyFont="1" applyBorder="1" applyAlignment="1">
      <alignment horizontal="center" vertical="center" shrinkToFit="1"/>
    </xf>
    <xf numFmtId="41" fontId="8" fillId="3" borderId="17" xfId="1" applyFont="1" applyFill="1" applyBorder="1">
      <alignment vertical="center"/>
    </xf>
    <xf numFmtId="0" fontId="8" fillId="3" borderId="17" xfId="0" applyFont="1" applyFill="1" applyBorder="1" applyAlignment="1">
      <alignment vertical="center" shrinkToFit="1"/>
    </xf>
    <xf numFmtId="0" fontId="8" fillId="0" borderId="0" xfId="0" applyFont="1">
      <alignment vertical="center"/>
    </xf>
    <xf numFmtId="0" fontId="10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 shrinkToFit="1"/>
    </xf>
    <xf numFmtId="49" fontId="8" fillId="3" borderId="17" xfId="0" applyNumberFormat="1" applyFont="1" applyFill="1" applyBorder="1" applyAlignment="1">
      <alignment horizontal="center" vertical="center" shrinkToFit="1"/>
    </xf>
    <xf numFmtId="49" fontId="10" fillId="0" borderId="17" xfId="0" applyNumberFormat="1" applyFont="1" applyBorder="1" applyAlignment="1">
      <alignment horizontal="center" vertical="center" shrinkToFit="1"/>
    </xf>
    <xf numFmtId="3" fontId="10" fillId="0" borderId="17" xfId="0" applyNumberFormat="1" applyFont="1" applyBorder="1" applyAlignment="1">
      <alignment horizontal="center" vertical="center" shrinkToFit="1"/>
    </xf>
    <xf numFmtId="3" fontId="10" fillId="0" borderId="17" xfId="0" applyNumberFormat="1" applyFont="1" applyBorder="1" applyAlignment="1">
      <alignment horizontal="right" vertical="center" shrinkToFit="1"/>
    </xf>
    <xf numFmtId="3" fontId="8" fillId="3" borderId="17" xfId="0" applyNumberFormat="1" applyFont="1" applyFill="1" applyBorder="1" applyAlignment="1">
      <alignment horizontal="center" vertical="center" shrinkToFit="1"/>
    </xf>
    <xf numFmtId="3" fontId="8" fillId="3" borderId="17" xfId="0" applyNumberFormat="1" applyFont="1" applyFill="1" applyBorder="1" applyAlignment="1">
      <alignment horizontal="right" vertical="center" shrinkToFit="1"/>
    </xf>
    <xf numFmtId="3" fontId="8" fillId="3" borderId="17" xfId="0" applyNumberFormat="1" applyFont="1" applyFill="1" applyBorder="1">
      <alignment vertical="center"/>
    </xf>
    <xf numFmtId="177" fontId="21" fillId="3" borderId="1" xfId="0" applyNumberFormat="1" applyFont="1" applyFill="1" applyBorder="1" applyAlignment="1">
      <alignment horizontal="right" vertical="center" wrapText="1"/>
    </xf>
    <xf numFmtId="176" fontId="21" fillId="3" borderId="1" xfId="0" applyNumberFormat="1" applyFont="1" applyFill="1" applyBorder="1" applyAlignment="1">
      <alignment horizontal="right" vertical="center" wrapText="1"/>
    </xf>
    <xf numFmtId="176" fontId="21" fillId="3" borderId="6" xfId="0" applyNumberFormat="1" applyFont="1" applyFill="1" applyBorder="1" applyAlignment="1">
      <alignment horizontal="right" vertical="center" wrapText="1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19" fillId="4" borderId="0" xfId="0" applyFont="1" applyFill="1" applyAlignment="1">
      <alignment vertical="center" shrinkToFit="1"/>
    </xf>
    <xf numFmtId="0" fontId="19" fillId="4" borderId="0" xfId="0" applyFont="1" applyFill="1">
      <alignment vertical="center"/>
    </xf>
    <xf numFmtId="0" fontId="21" fillId="3" borderId="17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shrinkToFi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vertical="center" wrapText="1"/>
    </xf>
    <xf numFmtId="0" fontId="20" fillId="4" borderId="17" xfId="0" applyFont="1" applyFill="1" applyBorder="1" applyAlignment="1">
      <alignment vertical="center" shrinkToFit="1"/>
    </xf>
    <xf numFmtId="14" fontId="20" fillId="4" borderId="17" xfId="0" applyNumberFormat="1" applyFont="1" applyFill="1" applyBorder="1" applyAlignment="1">
      <alignment horizontal="center" vertical="center" wrapText="1"/>
    </xf>
    <xf numFmtId="176" fontId="20" fillId="4" borderId="17" xfId="0" applyNumberFormat="1" applyFont="1" applyFill="1" applyBorder="1" applyAlignment="1">
      <alignment vertical="center" wrapText="1"/>
    </xf>
    <xf numFmtId="14" fontId="24" fillId="3" borderId="17" xfId="0" applyNumberFormat="1" applyFont="1" applyFill="1" applyBorder="1" applyAlignment="1">
      <alignment horizontal="center" vertical="center" wrapText="1"/>
    </xf>
    <xf numFmtId="176" fontId="24" fillId="3" borderId="17" xfId="0" applyNumberFormat="1" applyFont="1" applyFill="1" applyBorder="1" applyAlignment="1">
      <alignment horizontal="right" vertical="center" wrapText="1"/>
    </xf>
    <xf numFmtId="0" fontId="24" fillId="3" borderId="17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shrinkToFit="1"/>
    </xf>
    <xf numFmtId="14" fontId="20" fillId="4" borderId="0" xfId="0" applyNumberFormat="1" applyFont="1" applyFill="1" applyBorder="1" applyAlignment="1">
      <alignment horizontal="center" vertical="center" wrapText="1"/>
    </xf>
    <xf numFmtId="176" fontId="20" fillId="4" borderId="0" xfId="0" applyNumberFormat="1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left" vertical="center" wrapText="1"/>
    </xf>
    <xf numFmtId="0" fontId="20" fillId="4" borderId="17" xfId="0" applyFont="1" applyFill="1" applyBorder="1" applyAlignment="1">
      <alignment horizontal="left" vertical="center" shrinkToFit="1"/>
    </xf>
    <xf numFmtId="176" fontId="20" fillId="4" borderId="17" xfId="0" applyNumberFormat="1" applyFont="1" applyFill="1" applyBorder="1" applyAlignment="1">
      <alignment horizontal="right" vertical="center" wrapText="1"/>
    </xf>
    <xf numFmtId="14" fontId="24" fillId="4" borderId="17" xfId="0" applyNumberFormat="1" applyFont="1" applyFill="1" applyBorder="1" applyAlignment="1">
      <alignment horizontal="center" vertical="center" wrapText="1"/>
    </xf>
    <xf numFmtId="176" fontId="24" fillId="4" borderId="17" xfId="0" applyNumberFormat="1" applyFont="1" applyFill="1" applyBorder="1" applyAlignment="1">
      <alignment horizontal="right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left" vertical="center" wrapText="1"/>
    </xf>
    <xf numFmtId="0" fontId="20" fillId="4" borderId="12" xfId="0" applyFont="1" applyFill="1" applyBorder="1" applyAlignment="1">
      <alignment horizontal="left" vertical="center" shrinkToFit="1"/>
    </xf>
    <xf numFmtId="14" fontId="20" fillId="4" borderId="12" xfId="0" applyNumberFormat="1" applyFont="1" applyFill="1" applyBorder="1" applyAlignment="1">
      <alignment horizontal="center" vertical="center" wrapText="1"/>
    </xf>
    <xf numFmtId="176" fontId="20" fillId="4" borderId="12" xfId="0" applyNumberFormat="1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shrinkToFit="1"/>
    </xf>
    <xf numFmtId="14" fontId="20" fillId="4" borderId="6" xfId="0" applyNumberFormat="1" applyFont="1" applyFill="1" applyBorder="1" applyAlignment="1">
      <alignment horizontal="center" vertical="center" wrapText="1"/>
    </xf>
    <xf numFmtId="176" fontId="20" fillId="4" borderId="6" xfId="0" applyNumberFormat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center" vertical="center" wrapText="1"/>
    </xf>
    <xf numFmtId="14" fontId="20" fillId="4" borderId="1" xfId="0" applyNumberFormat="1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right" vertical="center" wrapText="1"/>
    </xf>
    <xf numFmtId="3" fontId="20" fillId="4" borderId="6" xfId="0" applyNumberFormat="1" applyFont="1" applyFill="1" applyBorder="1" applyAlignment="1">
      <alignment horizontal="right" vertical="center" wrapText="1"/>
    </xf>
    <xf numFmtId="41" fontId="5" fillId="0" borderId="0" xfId="1" applyFont="1" applyBorder="1" applyAlignment="1">
      <alignment vertical="center"/>
    </xf>
    <xf numFmtId="0" fontId="27" fillId="4" borderId="1" xfId="0" applyFont="1" applyFill="1" applyBorder="1" applyAlignment="1">
      <alignment horizontal="center" vertical="center" wrapText="1"/>
    </xf>
    <xf numFmtId="176" fontId="27" fillId="4" borderId="1" xfId="0" applyNumberFormat="1" applyFont="1" applyFill="1" applyBorder="1" applyAlignment="1">
      <alignment horizontal="right" vertical="center" wrapText="1"/>
    </xf>
    <xf numFmtId="0" fontId="0" fillId="4" borderId="0" xfId="0" applyFill="1">
      <alignment vertical="center"/>
    </xf>
    <xf numFmtId="0" fontId="27" fillId="4" borderId="6" xfId="0" applyFont="1" applyFill="1" applyBorder="1" applyAlignment="1">
      <alignment horizontal="center" vertical="center" wrapText="1"/>
    </xf>
    <xf numFmtId="176" fontId="27" fillId="4" borderId="6" xfId="0" applyNumberFormat="1" applyFont="1" applyFill="1" applyBorder="1" applyAlignment="1">
      <alignment horizontal="right" vertical="center" wrapText="1"/>
    </xf>
    <xf numFmtId="0" fontId="18" fillId="4" borderId="0" xfId="0" applyFont="1" applyFill="1">
      <alignment vertical="center"/>
    </xf>
    <xf numFmtId="0" fontId="28" fillId="3" borderId="1" xfId="0" applyFont="1" applyFill="1" applyBorder="1" applyAlignment="1">
      <alignment horizontal="center" vertical="center" wrapText="1"/>
    </xf>
    <xf numFmtId="176" fontId="28" fillId="3" borderId="1" xfId="0" applyNumberFormat="1" applyFont="1" applyFill="1" applyBorder="1" applyAlignment="1">
      <alignment horizontal="right" vertical="center" wrapText="1"/>
    </xf>
    <xf numFmtId="0" fontId="28" fillId="3" borderId="6" xfId="0" applyFont="1" applyFill="1" applyBorder="1" applyAlignment="1">
      <alignment horizontal="center" vertical="center" wrapText="1"/>
    </xf>
    <xf numFmtId="176" fontId="28" fillId="3" borderId="6" xfId="0" applyNumberFormat="1" applyFont="1" applyFill="1" applyBorder="1" applyAlignment="1">
      <alignment horizontal="right" vertical="center" wrapText="1"/>
    </xf>
    <xf numFmtId="176" fontId="20" fillId="4" borderId="1" xfId="0" applyNumberFormat="1" applyFont="1" applyFill="1" applyBorder="1" applyAlignment="1">
      <alignment horizontal="right" vertical="center" wrapText="1"/>
    </xf>
    <xf numFmtId="41" fontId="25" fillId="0" borderId="17" xfId="1" applyFont="1" applyBorder="1" applyAlignment="1">
      <alignment horizontal="center" vertical="center"/>
    </xf>
    <xf numFmtId="41" fontId="5" fillId="0" borderId="0" xfId="1" applyFont="1" applyBorder="1" applyAlignment="1">
      <alignment horizontal="left" vertical="center"/>
    </xf>
    <xf numFmtId="41" fontId="7" fillId="3" borderId="13" xfId="1" applyFont="1" applyFill="1" applyBorder="1" applyAlignment="1">
      <alignment horizontal="center" vertical="center"/>
    </xf>
    <xf numFmtId="41" fontId="7" fillId="3" borderId="14" xfId="1" applyFont="1" applyFill="1" applyBorder="1" applyAlignment="1">
      <alignment horizontal="center" vertical="center"/>
    </xf>
    <xf numFmtId="41" fontId="7" fillId="3" borderId="15" xfId="1" applyFont="1" applyFill="1" applyBorder="1" applyAlignment="1">
      <alignment horizontal="center" vertical="center"/>
    </xf>
    <xf numFmtId="41" fontId="7" fillId="6" borderId="16" xfId="1" applyFont="1" applyFill="1" applyBorder="1" applyAlignment="1">
      <alignment horizontal="center" vertical="center"/>
    </xf>
    <xf numFmtId="41" fontId="7" fillId="6" borderId="17" xfId="1" applyFont="1" applyFill="1" applyBorder="1" applyAlignment="1">
      <alignment horizontal="center" vertical="center"/>
    </xf>
    <xf numFmtId="41" fontId="6" fillId="0" borderId="26" xfId="1" applyFont="1" applyFill="1" applyBorder="1" applyAlignment="1">
      <alignment horizontal="center" vertical="center"/>
    </xf>
    <xf numFmtId="41" fontId="6" fillId="0" borderId="27" xfId="1" applyFont="1" applyFill="1" applyBorder="1" applyAlignment="1">
      <alignment horizontal="center" vertical="center"/>
    </xf>
    <xf numFmtId="41" fontId="6" fillId="0" borderId="28" xfId="1" applyFont="1" applyFill="1" applyBorder="1" applyAlignment="1">
      <alignment horizontal="center" vertical="center"/>
    </xf>
    <xf numFmtId="41" fontId="6" fillId="0" borderId="19" xfId="1" applyFont="1" applyFill="1" applyBorder="1" applyAlignment="1">
      <alignment horizontal="center" vertical="center"/>
    </xf>
    <xf numFmtId="41" fontId="6" fillId="0" borderId="20" xfId="1" applyFont="1" applyFill="1" applyBorder="1" applyAlignment="1">
      <alignment horizontal="center" vertical="center"/>
    </xf>
    <xf numFmtId="41" fontId="6" fillId="0" borderId="21" xfId="1" applyFont="1" applyFill="1" applyBorder="1" applyAlignment="1">
      <alignment horizontal="center" vertical="center"/>
    </xf>
    <xf numFmtId="41" fontId="6" fillId="0" borderId="16" xfId="1" applyFont="1" applyBorder="1" applyAlignment="1">
      <alignment horizontal="center" vertical="center"/>
    </xf>
    <xf numFmtId="41" fontId="6" fillId="5" borderId="17" xfId="1" applyFont="1" applyFill="1" applyBorder="1" applyAlignment="1">
      <alignment horizontal="center" vertical="center"/>
    </xf>
    <xf numFmtId="41" fontId="6" fillId="0" borderId="17" xfId="1" applyFont="1" applyBorder="1" applyAlignment="1">
      <alignment horizontal="center" vertical="center"/>
    </xf>
    <xf numFmtId="41" fontId="6" fillId="0" borderId="26" xfId="1" applyFont="1" applyBorder="1" applyAlignment="1">
      <alignment horizontal="center" vertical="center"/>
    </xf>
    <xf numFmtId="41" fontId="6" fillId="0" borderId="28" xfId="1" applyFont="1" applyBorder="1" applyAlignment="1">
      <alignment horizontal="center" vertical="center"/>
    </xf>
    <xf numFmtId="41" fontId="6" fillId="0" borderId="22" xfId="1" applyFont="1" applyBorder="1" applyAlignment="1">
      <alignment horizontal="center" vertical="center"/>
    </xf>
    <xf numFmtId="41" fontId="6" fillId="0" borderId="19" xfId="1" applyFont="1" applyBorder="1" applyAlignment="1">
      <alignment horizontal="center" vertical="center"/>
    </xf>
    <xf numFmtId="41" fontId="6" fillId="0" borderId="25" xfId="1" applyFont="1" applyBorder="1" applyAlignment="1">
      <alignment horizontal="center" vertical="center"/>
    </xf>
    <xf numFmtId="41" fontId="6" fillId="0" borderId="0" xfId="1" applyFont="1" applyFill="1" applyBorder="1" applyAlignment="1">
      <alignment horizontal="center" vertical="center"/>
    </xf>
    <xf numFmtId="41" fontId="12" fillId="0" borderId="0" xfId="1" applyFont="1" applyFill="1" applyBorder="1" applyAlignment="1">
      <alignment horizontal="center" vertical="center"/>
    </xf>
    <xf numFmtId="41" fontId="6" fillId="0" borderId="21" xfId="1" applyFont="1" applyBorder="1" applyAlignment="1">
      <alignment horizontal="center" vertical="center"/>
    </xf>
    <xf numFmtId="41" fontId="6" fillId="0" borderId="16" xfId="1" applyFont="1" applyFill="1" applyBorder="1" applyAlignment="1">
      <alignment horizontal="center" vertical="center" shrinkToFit="1"/>
    </xf>
    <xf numFmtId="41" fontId="6" fillId="0" borderId="19" xfId="1" applyFont="1" applyFill="1" applyBorder="1" applyAlignment="1">
      <alignment horizontal="center" vertical="center" shrinkToFit="1"/>
    </xf>
    <xf numFmtId="41" fontId="6" fillId="0" borderId="21" xfId="1" applyFont="1" applyFill="1" applyBorder="1" applyAlignment="1">
      <alignment horizontal="center" vertical="center" shrinkToFit="1"/>
    </xf>
    <xf numFmtId="41" fontId="6" fillId="0" borderId="27" xfId="1" applyFont="1" applyBorder="1" applyAlignment="1">
      <alignment horizontal="center" vertical="center"/>
    </xf>
    <xf numFmtId="41" fontId="6" fillId="0" borderId="29" xfId="1" applyFont="1" applyBorder="1" applyAlignment="1">
      <alignment horizontal="center" vertical="center"/>
    </xf>
    <xf numFmtId="41" fontId="6" fillId="0" borderId="19" xfId="1" applyFont="1" applyBorder="1" applyAlignment="1">
      <alignment horizontal="center" vertical="center" wrapText="1"/>
    </xf>
    <xf numFmtId="41" fontId="6" fillId="0" borderId="21" xfId="1" applyFont="1" applyBorder="1" applyAlignment="1">
      <alignment horizontal="center" vertical="center" wrapText="1"/>
    </xf>
    <xf numFmtId="41" fontId="6" fillId="0" borderId="20" xfId="1" applyFont="1" applyBorder="1" applyAlignment="1">
      <alignment horizontal="center" vertical="center" shrinkToFit="1"/>
    </xf>
    <xf numFmtId="41" fontId="6" fillId="0" borderId="21" xfId="1" applyFont="1" applyBorder="1" applyAlignment="1">
      <alignment horizontal="center" vertical="center" shrinkToFit="1"/>
    </xf>
    <xf numFmtId="41" fontId="6" fillId="0" borderId="20" xfId="1" applyFont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/>
    </xf>
    <xf numFmtId="0" fontId="24" fillId="3" borderId="17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49" fontId="8" fillId="3" borderId="32" xfId="0" applyNumberFormat="1" applyFont="1" applyFill="1" applyBorder="1" applyAlignment="1">
      <alignment horizontal="center" vertical="center" shrinkToFit="1"/>
    </xf>
    <xf numFmtId="49" fontId="8" fillId="3" borderId="33" xfId="0" applyNumberFormat="1" applyFont="1" applyFill="1" applyBorder="1" applyAlignment="1">
      <alignment horizontal="center" vertical="center" shrinkToFit="1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672;&#45768;(money)/15.%20&#49884;&#48372;&#44256;/2022&#45380;%20&#49464;&#51077;&#49464;&#52636;%20&#44208;&#49328;&#49436;,%20&#54980;&#50896;(&#54408;)&#44552;%20&#49688;&#51077;%20&#48143;%20&#49324;&#50857;&#44208;&#44284;&#48372;&#44256;/2022&#45380;%20&#48512;&#52380;&#49884;&#44148;&#44053;&#44032;&#51221;&#51648;&#50896;&#49468;&#53552;%20&#44208;&#49328;&#49436;(&#52509;&#44292;&#54364;)(&#51064;&#44148;&#48708;%20&#48516;&#47532;)(3.30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총괄표"/>
      <sheetName val="1. 세입결산서"/>
      <sheetName val="1. 세출결산서"/>
      <sheetName val="2. 과목전용조서"/>
      <sheetName val="13. 퇴직연금 충당금 명세서"/>
      <sheetName val="16 정부보조금명세서"/>
      <sheetName val="15. 사업수입명세서"/>
      <sheetName val="19. 인건비명세서"/>
      <sheetName val="20. 사업비명세서"/>
      <sheetName val="21. 기타(운영비) 비용명세서"/>
      <sheetName val="22. 감사보고서"/>
    </sheetNames>
    <sheetDataSet>
      <sheetData sheetId="0"/>
      <sheetData sheetId="1">
        <row r="20">
          <cell r="F20">
            <v>0</v>
          </cell>
          <cell r="G2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67AE8-63F7-42D1-900C-500B31CC54CA}">
  <dimension ref="A1:M61"/>
  <sheetViews>
    <sheetView topLeftCell="A4" workbookViewId="0">
      <selection activeCell="G53" sqref="G53"/>
    </sheetView>
  </sheetViews>
  <sheetFormatPr defaultRowHeight="16.5" x14ac:dyDescent="0.3"/>
  <cols>
    <col min="1" max="1" width="11" style="59" customWidth="1"/>
    <col min="2" max="2" width="11.75" style="59" customWidth="1"/>
    <col min="3" max="3" width="17.25" style="59" customWidth="1"/>
    <col min="4" max="5" width="13.25" style="59" customWidth="1"/>
    <col min="6" max="6" width="12.125" style="59" customWidth="1"/>
    <col min="7" max="7" width="6.125" style="59" customWidth="1"/>
    <col min="8" max="8" width="11.25" style="59" customWidth="1"/>
    <col min="9" max="9" width="11.375" style="59" customWidth="1"/>
    <col min="10" max="10" width="19" style="59" customWidth="1"/>
    <col min="11" max="12" width="15.125" style="59" customWidth="1"/>
    <col min="13" max="13" width="14" style="59" customWidth="1"/>
  </cols>
  <sheetData>
    <row r="1" spans="1:13" ht="26.25" x14ac:dyDescent="0.3">
      <c r="A1" s="182" t="s">
        <v>70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ht="18" thickBot="1" x14ac:dyDescent="0.35">
      <c r="A2" s="183" t="s">
        <v>71</v>
      </c>
      <c r="B2" s="183"/>
      <c r="C2" s="183"/>
      <c r="D2" s="1"/>
      <c r="E2" s="1"/>
      <c r="F2" s="2"/>
      <c r="G2" s="2"/>
      <c r="H2" s="2"/>
      <c r="I2" s="2"/>
      <c r="J2" s="2"/>
      <c r="K2" s="2"/>
      <c r="L2" s="2"/>
      <c r="M2" s="2"/>
    </row>
    <row r="3" spans="1:13" x14ac:dyDescent="0.3">
      <c r="A3" s="184" t="s">
        <v>72</v>
      </c>
      <c r="B3" s="185"/>
      <c r="C3" s="185"/>
      <c r="D3" s="185"/>
      <c r="E3" s="185"/>
      <c r="F3" s="186"/>
      <c r="G3" s="3"/>
      <c r="H3" s="184" t="s">
        <v>73</v>
      </c>
      <c r="I3" s="185"/>
      <c r="J3" s="185"/>
      <c r="K3" s="185"/>
      <c r="L3" s="185"/>
      <c r="M3" s="186"/>
    </row>
    <row r="4" spans="1:13" x14ac:dyDescent="0.3">
      <c r="A4" s="65" t="s">
        <v>74</v>
      </c>
      <c r="B4" s="66" t="s">
        <v>75</v>
      </c>
      <c r="C4" s="66" t="s">
        <v>76</v>
      </c>
      <c r="D4" s="66" t="s">
        <v>77</v>
      </c>
      <c r="E4" s="66" t="s">
        <v>78</v>
      </c>
      <c r="F4" s="67" t="s">
        <v>79</v>
      </c>
      <c r="G4" s="3"/>
      <c r="H4" s="65" t="s">
        <v>74</v>
      </c>
      <c r="I4" s="66" t="s">
        <v>75</v>
      </c>
      <c r="J4" s="66" t="s">
        <v>76</v>
      </c>
      <c r="K4" s="66" t="s">
        <v>77</v>
      </c>
      <c r="L4" s="66" t="s">
        <v>78</v>
      </c>
      <c r="M4" s="67" t="s">
        <v>79</v>
      </c>
    </row>
    <row r="5" spans="1:13" x14ac:dyDescent="0.3">
      <c r="A5" s="187" t="s">
        <v>80</v>
      </c>
      <c r="B5" s="188"/>
      <c r="C5" s="188"/>
      <c r="D5" s="68">
        <f>D6+D9+D14+D17+D19+D21</f>
        <v>8135770210</v>
      </c>
      <c r="E5" s="68">
        <f>E6+E9+E14+E17+E19+E21</f>
        <v>8189033248</v>
      </c>
      <c r="F5" s="69">
        <f>D5-E5</f>
        <v>-53263038</v>
      </c>
      <c r="G5" s="3"/>
      <c r="H5" s="187" t="s">
        <v>80</v>
      </c>
      <c r="I5" s="188"/>
      <c r="J5" s="188"/>
      <c r="K5" s="68">
        <f>K6+K11+K14+K21+K25+K45+K47+K49</f>
        <v>8135770210</v>
      </c>
      <c r="L5" s="68">
        <f>L6+L11+L14+L21+L25+L45+L47+L49</f>
        <v>7552613148</v>
      </c>
      <c r="M5" s="69">
        <f>M6+M11+M14+M25+M21+M47+M49</f>
        <v>583157062</v>
      </c>
    </row>
    <row r="6" spans="1:13" x14ac:dyDescent="0.3">
      <c r="A6" s="198" t="s">
        <v>81</v>
      </c>
      <c r="B6" s="196" t="s">
        <v>82</v>
      </c>
      <c r="C6" s="196"/>
      <c r="D6" s="4">
        <f>D7+D8</f>
        <v>1514619180</v>
      </c>
      <c r="E6" s="4">
        <f>E7+E8</f>
        <v>1557578372</v>
      </c>
      <c r="F6" s="5">
        <f>F7+F8</f>
        <v>-42959192</v>
      </c>
      <c r="G6" s="3"/>
      <c r="H6" s="189" t="s">
        <v>83</v>
      </c>
      <c r="I6" s="192" t="s">
        <v>84</v>
      </c>
      <c r="J6" s="4" t="s">
        <v>85</v>
      </c>
      <c r="K6" s="4">
        <f>SUM(K7:K10)</f>
        <v>838040775</v>
      </c>
      <c r="L6" s="4">
        <f>SUM(L7:L10)</f>
        <v>729851580</v>
      </c>
      <c r="M6" s="6">
        <f>M7+M8+M9+M10</f>
        <v>108189195</v>
      </c>
    </row>
    <row r="7" spans="1:13" x14ac:dyDescent="0.3">
      <c r="A7" s="209"/>
      <c r="B7" s="211" t="s">
        <v>129</v>
      </c>
      <c r="C7" s="7" t="s">
        <v>130</v>
      </c>
      <c r="D7" s="8">
        <v>1496337440</v>
      </c>
      <c r="E7" s="8">
        <v>1538643112</v>
      </c>
      <c r="F7" s="9">
        <f>D7-E7</f>
        <v>-42305672</v>
      </c>
      <c r="G7" s="10"/>
      <c r="H7" s="190"/>
      <c r="I7" s="193"/>
      <c r="J7" s="11" t="s">
        <v>86</v>
      </c>
      <c r="K7" s="11">
        <v>561276520</v>
      </c>
      <c r="L7" s="11">
        <v>504561840</v>
      </c>
      <c r="M7" s="12">
        <f>K7-L7</f>
        <v>56714680</v>
      </c>
    </row>
    <row r="8" spans="1:13" x14ac:dyDescent="0.3">
      <c r="A8" s="199"/>
      <c r="B8" s="212"/>
      <c r="C8" s="7" t="s">
        <v>131</v>
      </c>
      <c r="D8" s="8">
        <v>18281740</v>
      </c>
      <c r="E8" s="8">
        <v>18935260</v>
      </c>
      <c r="F8" s="9">
        <f>D8-E8</f>
        <v>-653520</v>
      </c>
      <c r="G8" s="3"/>
      <c r="H8" s="190"/>
      <c r="I8" s="193"/>
      <c r="J8" s="13" t="s">
        <v>87</v>
      </c>
      <c r="K8" s="13">
        <v>144206030</v>
      </c>
      <c r="L8" s="14">
        <v>118239260</v>
      </c>
      <c r="M8" s="12">
        <f>K8-L8</f>
        <v>25966770</v>
      </c>
    </row>
    <row r="9" spans="1:13" x14ac:dyDescent="0.3">
      <c r="A9" s="195" t="s">
        <v>89</v>
      </c>
      <c r="B9" s="196" t="s">
        <v>85</v>
      </c>
      <c r="C9" s="196"/>
      <c r="D9" s="4">
        <f>SUM(D10:D13)</f>
        <v>6615885670</v>
      </c>
      <c r="E9" s="4">
        <f>SUM(E10:E13)</f>
        <v>6615885670</v>
      </c>
      <c r="F9" s="5">
        <f>F10+F11+F12+F13</f>
        <v>0</v>
      </c>
      <c r="G9" s="17"/>
      <c r="H9" s="190"/>
      <c r="I9" s="193"/>
      <c r="J9" s="18" t="s">
        <v>88</v>
      </c>
      <c r="K9" s="18">
        <v>58349300</v>
      </c>
      <c r="L9" s="14">
        <v>46652620</v>
      </c>
      <c r="M9" s="12">
        <f>K9-L9</f>
        <v>11696680</v>
      </c>
    </row>
    <row r="10" spans="1:13" x14ac:dyDescent="0.3">
      <c r="A10" s="195"/>
      <c r="B10" s="197" t="s">
        <v>89</v>
      </c>
      <c r="C10" s="13" t="s">
        <v>91</v>
      </c>
      <c r="D10" s="13">
        <v>5920404000</v>
      </c>
      <c r="E10" s="13">
        <v>5920404000</v>
      </c>
      <c r="F10" s="19">
        <f>D10-E10</f>
        <v>0</v>
      </c>
      <c r="G10" s="3"/>
      <c r="H10" s="190"/>
      <c r="I10" s="194"/>
      <c r="J10" s="18" t="s">
        <v>90</v>
      </c>
      <c r="K10" s="18">
        <v>74208925</v>
      </c>
      <c r="L10" s="14">
        <v>60397860</v>
      </c>
      <c r="M10" s="12">
        <f>K10-L10</f>
        <v>13811065</v>
      </c>
    </row>
    <row r="11" spans="1:13" x14ac:dyDescent="0.3">
      <c r="A11" s="195"/>
      <c r="B11" s="197"/>
      <c r="C11" s="21" t="s">
        <v>93</v>
      </c>
      <c r="D11" s="21">
        <v>442250000</v>
      </c>
      <c r="E11" s="21">
        <v>442250000</v>
      </c>
      <c r="F11" s="19">
        <f>D11-E11</f>
        <v>0</v>
      </c>
      <c r="G11" s="20"/>
      <c r="H11" s="190"/>
      <c r="I11" s="197" t="s">
        <v>92</v>
      </c>
      <c r="J11" s="4" t="s">
        <v>85</v>
      </c>
      <c r="K11" s="4">
        <f>SUM(K12:K13)</f>
        <v>7420000</v>
      </c>
      <c r="L11" s="4">
        <f>L12+L13</f>
        <v>6819520</v>
      </c>
      <c r="M11" s="5">
        <f>M12+M13</f>
        <v>600480</v>
      </c>
    </row>
    <row r="12" spans="1:13" x14ac:dyDescent="0.3">
      <c r="A12" s="195"/>
      <c r="B12" s="197"/>
      <c r="C12" s="13" t="s">
        <v>95</v>
      </c>
      <c r="D12" s="13">
        <v>253231670</v>
      </c>
      <c r="E12" s="13">
        <v>253231670</v>
      </c>
      <c r="F12" s="19">
        <f>D12-E12</f>
        <v>0</v>
      </c>
      <c r="G12" s="20"/>
      <c r="H12" s="190"/>
      <c r="I12" s="197"/>
      <c r="J12" s="13" t="s">
        <v>94</v>
      </c>
      <c r="K12" s="13">
        <v>4200000</v>
      </c>
      <c r="L12" s="21">
        <v>3599520</v>
      </c>
      <c r="M12" s="22">
        <f>K12-L12</f>
        <v>600480</v>
      </c>
    </row>
    <row r="13" spans="1:13" x14ac:dyDescent="0.3">
      <c r="A13" s="195"/>
      <c r="B13" s="197"/>
      <c r="C13" s="13" t="s">
        <v>97</v>
      </c>
      <c r="D13" s="23">
        <f>'[1]1. 세입결산서'!F20</f>
        <v>0</v>
      </c>
      <c r="E13" s="23">
        <f>'[1]1. 세입결산서'!G20</f>
        <v>0</v>
      </c>
      <c r="F13" s="19">
        <f>D13-E13</f>
        <v>0</v>
      </c>
      <c r="G13" s="20"/>
      <c r="H13" s="190"/>
      <c r="I13" s="197"/>
      <c r="J13" s="13" t="s">
        <v>96</v>
      </c>
      <c r="K13" s="13">
        <v>3220000</v>
      </c>
      <c r="L13" s="14">
        <v>3220000</v>
      </c>
      <c r="M13" s="22">
        <f>K13-L13</f>
        <v>0</v>
      </c>
    </row>
    <row r="14" spans="1:13" x14ac:dyDescent="0.3">
      <c r="A14" s="195" t="s">
        <v>99</v>
      </c>
      <c r="B14" s="196" t="s">
        <v>85</v>
      </c>
      <c r="C14" s="196"/>
      <c r="D14" s="25">
        <f>SUM(D15:D16)</f>
        <v>0</v>
      </c>
      <c r="E14" s="25">
        <f>SUM(E15:E16)</f>
        <v>0</v>
      </c>
      <c r="F14" s="26">
        <f>F15+F16</f>
        <v>0</v>
      </c>
      <c r="G14" s="24"/>
      <c r="H14" s="190"/>
      <c r="I14" s="197" t="s">
        <v>98</v>
      </c>
      <c r="J14" s="4" t="s">
        <v>85</v>
      </c>
      <c r="K14" s="4">
        <f>SUM(K15:K20)</f>
        <v>100229435</v>
      </c>
      <c r="L14" s="4">
        <f>SUM(L15:L20)</f>
        <v>89604777</v>
      </c>
      <c r="M14" s="5">
        <f>SUM(M15:M20)</f>
        <v>10624658</v>
      </c>
    </row>
    <row r="15" spans="1:13" x14ac:dyDescent="0.3">
      <c r="A15" s="195"/>
      <c r="B15" s="197" t="s">
        <v>99</v>
      </c>
      <c r="C15" s="13" t="s">
        <v>101</v>
      </c>
      <c r="D15" s="27">
        <v>0</v>
      </c>
      <c r="E15" s="27">
        <v>0</v>
      </c>
      <c r="F15" s="28">
        <f>D15-E15</f>
        <v>0</v>
      </c>
      <c r="G15" s="24"/>
      <c r="H15" s="190"/>
      <c r="I15" s="197"/>
      <c r="J15" s="13" t="s">
        <v>100</v>
      </c>
      <c r="K15" s="13">
        <v>950000</v>
      </c>
      <c r="L15" s="21">
        <v>520000</v>
      </c>
      <c r="M15" s="22">
        <f t="shared" ref="M15:M20" si="0">K15-L15</f>
        <v>430000</v>
      </c>
    </row>
    <row r="16" spans="1:13" x14ac:dyDescent="0.3">
      <c r="A16" s="195"/>
      <c r="B16" s="197"/>
      <c r="C16" s="13" t="s">
        <v>103</v>
      </c>
      <c r="D16" s="27">
        <f>'[1]1. 세입결산서'!F26</f>
        <v>0</v>
      </c>
      <c r="E16" s="27">
        <f>'[1]1. 세입결산서'!G26</f>
        <v>0</v>
      </c>
      <c r="F16" s="28">
        <f>D16-E16</f>
        <v>0</v>
      </c>
      <c r="G16" s="20"/>
      <c r="H16" s="190"/>
      <c r="I16" s="197"/>
      <c r="J16" s="13" t="s">
        <v>102</v>
      </c>
      <c r="K16" s="13">
        <v>71644815</v>
      </c>
      <c r="L16" s="14">
        <v>65781461</v>
      </c>
      <c r="M16" s="22">
        <f t="shared" si="0"/>
        <v>5863354</v>
      </c>
    </row>
    <row r="17" spans="1:13" x14ac:dyDescent="0.3">
      <c r="A17" s="198" t="s">
        <v>105</v>
      </c>
      <c r="B17" s="196" t="s">
        <v>85</v>
      </c>
      <c r="C17" s="196"/>
      <c r="D17" s="29">
        <f>SUM(D18:D18)</f>
        <v>0</v>
      </c>
      <c r="E17" s="29">
        <f>SUM(E18:E18)</f>
        <v>0</v>
      </c>
      <c r="F17" s="30">
        <f>F18</f>
        <v>0</v>
      </c>
      <c r="G17" s="20"/>
      <c r="H17" s="190"/>
      <c r="I17" s="197"/>
      <c r="J17" s="13" t="s">
        <v>104</v>
      </c>
      <c r="K17" s="13">
        <v>22403960</v>
      </c>
      <c r="L17" s="14">
        <v>19583456</v>
      </c>
      <c r="M17" s="22">
        <f t="shared" si="0"/>
        <v>2820504</v>
      </c>
    </row>
    <row r="18" spans="1:13" x14ac:dyDescent="0.3">
      <c r="A18" s="199"/>
      <c r="B18" s="13" t="s">
        <v>105</v>
      </c>
      <c r="C18" s="13" t="s">
        <v>107</v>
      </c>
      <c r="D18" s="27">
        <v>0</v>
      </c>
      <c r="E18" s="27">
        <v>0</v>
      </c>
      <c r="F18" s="28">
        <f>D18-E18</f>
        <v>0</v>
      </c>
      <c r="G18" s="31"/>
      <c r="H18" s="190"/>
      <c r="I18" s="197"/>
      <c r="J18" s="13" t="s">
        <v>106</v>
      </c>
      <c r="K18" s="13">
        <v>2810660</v>
      </c>
      <c r="L18" s="14">
        <v>1819860</v>
      </c>
      <c r="M18" s="22">
        <f t="shared" si="0"/>
        <v>990800</v>
      </c>
    </row>
    <row r="19" spans="1:13" x14ac:dyDescent="0.3">
      <c r="A19" s="198" t="s">
        <v>110</v>
      </c>
      <c r="B19" s="196" t="s">
        <v>85</v>
      </c>
      <c r="C19" s="196"/>
      <c r="D19" s="29">
        <f>SUM(D20:D20)</f>
        <v>5265360</v>
      </c>
      <c r="E19" s="29">
        <f>SUM(E20:E20)</f>
        <v>0</v>
      </c>
      <c r="F19" s="30">
        <f>F20</f>
        <v>5265360</v>
      </c>
      <c r="G19" s="32"/>
      <c r="H19" s="190"/>
      <c r="I19" s="197"/>
      <c r="J19" s="13" t="s">
        <v>108</v>
      </c>
      <c r="K19" s="13">
        <v>1180000</v>
      </c>
      <c r="L19" s="14">
        <v>660000</v>
      </c>
      <c r="M19" s="22">
        <f t="shared" si="0"/>
        <v>520000</v>
      </c>
    </row>
    <row r="20" spans="1:13" x14ac:dyDescent="0.3">
      <c r="A20" s="199"/>
      <c r="B20" s="21" t="s">
        <v>110</v>
      </c>
      <c r="C20" s="21" t="s">
        <v>113</v>
      </c>
      <c r="D20" s="33">
        <v>5265360</v>
      </c>
      <c r="E20" s="33"/>
      <c r="F20" s="34">
        <f>D20-E20</f>
        <v>5265360</v>
      </c>
      <c r="G20" s="20"/>
      <c r="H20" s="191"/>
      <c r="I20" s="197"/>
      <c r="J20" s="13" t="s">
        <v>109</v>
      </c>
      <c r="K20" s="13">
        <v>1240000</v>
      </c>
      <c r="L20" s="14">
        <v>1240000</v>
      </c>
      <c r="M20" s="22">
        <f t="shared" si="0"/>
        <v>0</v>
      </c>
    </row>
    <row r="21" spans="1:13" x14ac:dyDescent="0.3">
      <c r="A21" s="198" t="s">
        <v>116</v>
      </c>
      <c r="B21" s="196" t="s">
        <v>85</v>
      </c>
      <c r="C21" s="196"/>
      <c r="D21" s="29">
        <f>SUM(D22+D23)</f>
        <v>0</v>
      </c>
      <c r="E21" s="29">
        <f>SUM(E22+E23)</f>
        <v>15569206</v>
      </c>
      <c r="F21" s="30">
        <f>F22+F23</f>
        <v>-15569206</v>
      </c>
      <c r="G21" s="31"/>
      <c r="H21" s="195" t="s">
        <v>111</v>
      </c>
      <c r="I21" s="201" t="s">
        <v>112</v>
      </c>
      <c r="J21" s="4" t="s">
        <v>85</v>
      </c>
      <c r="K21" s="4">
        <f>K22+K23+K24</f>
        <v>0</v>
      </c>
      <c r="L21" s="4">
        <f>SUM(L22:L24)</f>
        <v>0</v>
      </c>
      <c r="M21" s="5">
        <f>M22+M23+M24</f>
        <v>0</v>
      </c>
    </row>
    <row r="22" spans="1:13" x14ac:dyDescent="0.3">
      <c r="A22" s="209"/>
      <c r="B22" s="201" t="s">
        <v>132</v>
      </c>
      <c r="C22" s="63" t="s">
        <v>133</v>
      </c>
      <c r="D22" s="36">
        <v>0</v>
      </c>
      <c r="E22" s="36">
        <v>15567141</v>
      </c>
      <c r="F22" s="64">
        <f>D22-E22</f>
        <v>-15567141</v>
      </c>
      <c r="G22" s="20"/>
      <c r="H22" s="195"/>
      <c r="I22" s="215"/>
      <c r="J22" s="13" t="s">
        <v>112</v>
      </c>
      <c r="K22" s="13">
        <v>0</v>
      </c>
      <c r="L22" s="14">
        <v>0</v>
      </c>
      <c r="M22" s="35">
        <f>K22-N24</f>
        <v>0</v>
      </c>
    </row>
    <row r="23" spans="1:13" ht="17.25" thickBot="1" x14ac:dyDescent="0.35">
      <c r="A23" s="210"/>
      <c r="B23" s="202"/>
      <c r="C23" s="60" t="s">
        <v>134</v>
      </c>
      <c r="D23" s="61">
        <v>0</v>
      </c>
      <c r="E23" s="61">
        <v>2065</v>
      </c>
      <c r="F23" s="62">
        <f>D23-E23</f>
        <v>-2065</v>
      </c>
      <c r="G23" s="37"/>
      <c r="H23" s="195"/>
      <c r="I23" s="215"/>
      <c r="J23" s="13" t="s">
        <v>114</v>
      </c>
      <c r="K23" s="13">
        <v>0</v>
      </c>
      <c r="L23" s="14">
        <v>0</v>
      </c>
      <c r="M23" s="35">
        <f>K23-L23</f>
        <v>0</v>
      </c>
    </row>
    <row r="24" spans="1:13" x14ac:dyDescent="0.3">
      <c r="A24" s="41"/>
      <c r="B24" s="41"/>
      <c r="C24" s="41"/>
      <c r="D24" s="41"/>
      <c r="E24" s="41"/>
      <c r="F24" s="42"/>
      <c r="G24" s="37"/>
      <c r="H24" s="195"/>
      <c r="I24" s="205"/>
      <c r="J24" s="13" t="s">
        <v>115</v>
      </c>
      <c r="K24" s="13">
        <v>0</v>
      </c>
      <c r="L24" s="14">
        <v>0</v>
      </c>
      <c r="M24" s="35">
        <f>K24-N26</f>
        <v>0</v>
      </c>
    </row>
    <row r="25" spans="1:13" x14ac:dyDescent="0.3">
      <c r="A25" s="2"/>
      <c r="B25" s="2"/>
      <c r="C25" s="2"/>
      <c r="D25" s="2"/>
      <c r="E25" s="2"/>
      <c r="F25" s="2"/>
      <c r="G25" s="31"/>
      <c r="H25" s="198" t="s">
        <v>117</v>
      </c>
      <c r="I25" s="201" t="s">
        <v>117</v>
      </c>
      <c r="J25" s="4" t="s">
        <v>82</v>
      </c>
      <c r="K25" s="4">
        <f>SUM(K26:K44)</f>
        <v>7190080000</v>
      </c>
      <c r="L25" s="4">
        <f>SUM(L26:L44)</f>
        <v>6726337271</v>
      </c>
      <c r="M25" s="5">
        <f>K25-L25</f>
        <v>463742729</v>
      </c>
    </row>
    <row r="26" spans="1:13" x14ac:dyDescent="0.3">
      <c r="A26" s="2"/>
      <c r="B26" s="2"/>
      <c r="C26" s="2"/>
      <c r="D26" s="2"/>
      <c r="E26" s="2"/>
      <c r="F26" s="2"/>
      <c r="G26" s="39"/>
      <c r="H26" s="209"/>
      <c r="I26" s="215"/>
      <c r="J26" s="40" t="s">
        <v>118</v>
      </c>
      <c r="K26" s="40">
        <v>15530000</v>
      </c>
      <c r="L26" s="15">
        <v>15530000</v>
      </c>
      <c r="M26" s="16">
        <f>K26-L26</f>
        <v>0</v>
      </c>
    </row>
    <row r="27" spans="1:13" x14ac:dyDescent="0.3">
      <c r="A27" s="2"/>
      <c r="B27" s="2"/>
      <c r="C27" s="2"/>
      <c r="D27" s="2"/>
      <c r="E27" s="2"/>
      <c r="F27" s="2"/>
      <c r="G27" s="42"/>
      <c r="H27" s="209"/>
      <c r="I27" s="215"/>
      <c r="J27" s="40" t="s">
        <v>119</v>
      </c>
      <c r="K27" s="40">
        <v>5300000</v>
      </c>
      <c r="L27" s="15">
        <v>5300000</v>
      </c>
      <c r="M27" s="16">
        <f t="shared" ref="M27:M37" si="1">K27-L27</f>
        <v>0</v>
      </c>
    </row>
    <row r="28" spans="1:13" x14ac:dyDescent="0.3">
      <c r="A28" s="2"/>
      <c r="B28" s="2"/>
      <c r="C28" s="2"/>
      <c r="D28" s="2"/>
      <c r="E28" s="2"/>
      <c r="F28" s="2"/>
      <c r="G28" s="2"/>
      <c r="H28" s="209"/>
      <c r="I28" s="215"/>
      <c r="J28" s="40" t="s">
        <v>120</v>
      </c>
      <c r="K28" s="40">
        <v>10000000</v>
      </c>
      <c r="L28" s="15">
        <v>10000000</v>
      </c>
      <c r="M28" s="16">
        <f t="shared" si="1"/>
        <v>0</v>
      </c>
    </row>
    <row r="29" spans="1:13" x14ac:dyDescent="0.3">
      <c r="A29" s="2"/>
      <c r="B29" s="2"/>
      <c r="C29" s="2"/>
      <c r="D29" s="2"/>
      <c r="E29" s="2"/>
      <c r="F29" s="2"/>
      <c r="G29" s="2"/>
      <c r="H29" s="209"/>
      <c r="I29" s="215"/>
      <c r="J29" s="40" t="s">
        <v>121</v>
      </c>
      <c r="K29" s="40">
        <v>82932000</v>
      </c>
      <c r="L29" s="15">
        <v>82932000</v>
      </c>
      <c r="M29" s="16">
        <f t="shared" si="1"/>
        <v>0</v>
      </c>
    </row>
    <row r="30" spans="1:13" x14ac:dyDescent="0.3">
      <c r="A30" s="43"/>
      <c r="B30" s="43"/>
      <c r="C30" s="43"/>
      <c r="D30" s="43"/>
      <c r="E30" s="43"/>
      <c r="F30" s="43"/>
      <c r="G30" s="2"/>
      <c r="H30" s="209"/>
      <c r="I30" s="215"/>
      <c r="J30" s="40" t="s">
        <v>123</v>
      </c>
      <c r="K30" s="40">
        <v>8000000</v>
      </c>
      <c r="L30" s="15">
        <v>8000000</v>
      </c>
      <c r="M30" s="16">
        <f t="shared" si="1"/>
        <v>0</v>
      </c>
    </row>
    <row r="31" spans="1:13" x14ac:dyDescent="0.3">
      <c r="A31" s="44"/>
      <c r="B31" s="44"/>
      <c r="C31" s="44"/>
      <c r="D31" s="44"/>
      <c r="E31" s="44"/>
      <c r="F31" s="45"/>
      <c r="G31" s="43"/>
      <c r="H31" s="209"/>
      <c r="I31" s="215"/>
      <c r="J31" s="40" t="s">
        <v>135</v>
      </c>
      <c r="K31" s="40">
        <v>9837990</v>
      </c>
      <c r="L31" s="15">
        <v>9766390</v>
      </c>
      <c r="M31" s="16">
        <f t="shared" si="1"/>
        <v>71600</v>
      </c>
    </row>
    <row r="32" spans="1:13" x14ac:dyDescent="0.3">
      <c r="A32" s="203"/>
      <c r="B32" s="203"/>
      <c r="C32" s="45"/>
      <c r="D32" s="45"/>
      <c r="E32" s="45"/>
      <c r="F32" s="45"/>
      <c r="G32" s="43"/>
      <c r="H32" s="209"/>
      <c r="I32" s="215"/>
      <c r="J32" s="40" t="s">
        <v>137</v>
      </c>
      <c r="K32" s="40">
        <v>6000000</v>
      </c>
      <c r="L32" s="15">
        <v>6000000</v>
      </c>
      <c r="M32" s="16">
        <f t="shared" si="1"/>
        <v>0</v>
      </c>
    </row>
    <row r="33" spans="1:13" x14ac:dyDescent="0.3">
      <c r="A33" s="203"/>
      <c r="B33" s="203"/>
      <c r="C33" s="45"/>
      <c r="D33" s="45"/>
      <c r="E33" s="45"/>
      <c r="F33" s="45"/>
      <c r="G33" s="44"/>
      <c r="H33" s="209"/>
      <c r="I33" s="215"/>
      <c r="J33" s="46" t="s">
        <v>138</v>
      </c>
      <c r="K33" s="46">
        <v>10000000</v>
      </c>
      <c r="L33" s="47">
        <v>10000000</v>
      </c>
      <c r="M33" s="16">
        <f t="shared" si="1"/>
        <v>0</v>
      </c>
    </row>
    <row r="34" spans="1:13" x14ac:dyDescent="0.3">
      <c r="A34" s="203"/>
      <c r="B34" s="203"/>
      <c r="C34" s="45"/>
      <c r="D34" s="45"/>
      <c r="E34" s="45"/>
      <c r="F34" s="44"/>
      <c r="G34" s="45"/>
      <c r="H34" s="209"/>
      <c r="I34" s="215"/>
      <c r="J34" s="46" t="s">
        <v>139</v>
      </c>
      <c r="K34" s="46">
        <v>4000000</v>
      </c>
      <c r="L34" s="47">
        <v>4000000</v>
      </c>
      <c r="M34" s="16">
        <f t="shared" si="1"/>
        <v>0</v>
      </c>
    </row>
    <row r="35" spans="1:13" x14ac:dyDescent="0.3">
      <c r="A35" s="45"/>
      <c r="B35" s="45"/>
      <c r="C35" s="45"/>
      <c r="D35" s="45"/>
      <c r="E35" s="45"/>
      <c r="F35" s="44"/>
      <c r="G35" s="45"/>
      <c r="H35" s="209"/>
      <c r="I35" s="215"/>
      <c r="J35" s="46" t="s">
        <v>141</v>
      </c>
      <c r="K35" s="46">
        <v>10000000</v>
      </c>
      <c r="L35" s="47">
        <v>10000000</v>
      </c>
      <c r="M35" s="16">
        <f t="shared" ref="M35:M36" si="2">K35-L35</f>
        <v>0</v>
      </c>
    </row>
    <row r="36" spans="1:13" x14ac:dyDescent="0.3">
      <c r="A36" s="45"/>
      <c r="B36" s="45"/>
      <c r="C36" s="45"/>
      <c r="D36" s="45"/>
      <c r="E36" s="45"/>
      <c r="F36" s="44"/>
      <c r="G36" s="45"/>
      <c r="H36" s="209"/>
      <c r="I36" s="215"/>
      <c r="J36" s="46" t="s">
        <v>140</v>
      </c>
      <c r="K36" s="46">
        <v>15197670</v>
      </c>
      <c r="L36" s="47">
        <v>10315510</v>
      </c>
      <c r="M36" s="16">
        <f t="shared" si="2"/>
        <v>4882160</v>
      </c>
    </row>
    <row r="37" spans="1:13" x14ac:dyDescent="0.3">
      <c r="A37" s="45"/>
      <c r="B37" s="45"/>
      <c r="C37" s="45"/>
      <c r="D37" s="45"/>
      <c r="E37" s="45"/>
      <c r="F37" s="44"/>
      <c r="G37" s="45"/>
      <c r="H37" s="209"/>
      <c r="I37" s="205"/>
      <c r="J37" s="46" t="s">
        <v>142</v>
      </c>
      <c r="K37" s="46">
        <v>11000000</v>
      </c>
      <c r="L37" s="47">
        <v>9254100</v>
      </c>
      <c r="M37" s="16">
        <f t="shared" si="1"/>
        <v>1745900</v>
      </c>
    </row>
    <row r="38" spans="1:13" x14ac:dyDescent="0.3">
      <c r="A38" s="45"/>
      <c r="B38" s="45"/>
      <c r="C38" s="45"/>
      <c r="D38" s="45"/>
      <c r="E38" s="45"/>
      <c r="F38" s="44"/>
      <c r="G38" s="45"/>
      <c r="H38" s="209"/>
      <c r="I38" s="40" t="s">
        <v>136</v>
      </c>
      <c r="J38" s="40" t="s">
        <v>136</v>
      </c>
      <c r="K38" s="40">
        <v>114560000</v>
      </c>
      <c r="L38" s="15">
        <v>88820700</v>
      </c>
      <c r="M38" s="16">
        <f t="shared" ref="M38:M39" si="3">K38-L38</f>
        <v>25739300</v>
      </c>
    </row>
    <row r="39" spans="1:13" x14ac:dyDescent="0.3">
      <c r="A39" s="45"/>
      <c r="B39" s="45"/>
      <c r="C39" s="45"/>
      <c r="D39" s="45"/>
      <c r="E39" s="45"/>
      <c r="F39" s="44"/>
      <c r="G39" s="45"/>
      <c r="H39" s="209"/>
      <c r="I39" s="97" t="s">
        <v>201</v>
      </c>
      <c r="J39" s="40" t="s">
        <v>122</v>
      </c>
      <c r="K39" s="40">
        <v>23547100</v>
      </c>
      <c r="L39" s="15">
        <v>17616000</v>
      </c>
      <c r="M39" s="16">
        <f t="shared" si="3"/>
        <v>5931100</v>
      </c>
    </row>
    <row r="40" spans="1:13" x14ac:dyDescent="0.3">
      <c r="A40" s="45"/>
      <c r="B40" s="45"/>
      <c r="C40" s="45"/>
      <c r="D40" s="45"/>
      <c r="E40" s="45"/>
      <c r="F40" s="44"/>
      <c r="G40" s="45"/>
      <c r="H40" s="209"/>
      <c r="I40" s="213" t="s">
        <v>143</v>
      </c>
      <c r="J40" s="46" t="s">
        <v>144</v>
      </c>
      <c r="K40" s="46">
        <v>4164462800</v>
      </c>
      <c r="L40" s="47">
        <v>3927812373</v>
      </c>
      <c r="M40" s="16">
        <f t="shared" ref="M40:M44" si="4">K40-L40</f>
        <v>236650427</v>
      </c>
    </row>
    <row r="41" spans="1:13" x14ac:dyDescent="0.3">
      <c r="A41" s="45"/>
      <c r="B41" s="45"/>
      <c r="C41" s="45"/>
      <c r="D41" s="45"/>
      <c r="E41" s="45"/>
      <c r="F41" s="44"/>
      <c r="G41" s="45"/>
      <c r="H41" s="209"/>
      <c r="I41" s="213"/>
      <c r="J41" s="46" t="s">
        <v>146</v>
      </c>
      <c r="K41" s="46">
        <v>1496337440</v>
      </c>
      <c r="L41" s="47">
        <v>1536843112</v>
      </c>
      <c r="M41" s="16">
        <f t="shared" si="4"/>
        <v>-40505672</v>
      </c>
    </row>
    <row r="42" spans="1:13" x14ac:dyDescent="0.3">
      <c r="A42" s="45"/>
      <c r="B42" s="45"/>
      <c r="C42" s="45"/>
      <c r="D42" s="45"/>
      <c r="E42" s="45"/>
      <c r="F42" s="44"/>
      <c r="G42" s="45"/>
      <c r="H42" s="209"/>
      <c r="I42" s="214"/>
      <c r="J42" s="46" t="s">
        <v>145</v>
      </c>
      <c r="K42" s="46">
        <v>1130585000</v>
      </c>
      <c r="L42" s="47">
        <v>909523086</v>
      </c>
      <c r="M42" s="16">
        <f t="shared" si="4"/>
        <v>221061914</v>
      </c>
    </row>
    <row r="43" spans="1:13" x14ac:dyDescent="0.3">
      <c r="A43" s="45"/>
      <c r="B43" s="45"/>
      <c r="C43" s="45"/>
      <c r="D43" s="45"/>
      <c r="E43" s="45"/>
      <c r="F43" s="44"/>
      <c r="G43" s="45"/>
      <c r="H43" s="209"/>
      <c r="I43" s="63" t="s">
        <v>147</v>
      </c>
      <c r="J43" s="63" t="s">
        <v>147</v>
      </c>
      <c r="K43" s="46">
        <v>7590000</v>
      </c>
      <c r="L43" s="47">
        <v>4724000</v>
      </c>
      <c r="M43" s="16">
        <f t="shared" si="4"/>
        <v>2866000</v>
      </c>
    </row>
    <row r="44" spans="1:13" x14ac:dyDescent="0.3">
      <c r="A44" s="45"/>
      <c r="B44" s="45"/>
      <c r="C44" s="45"/>
      <c r="D44" s="45"/>
      <c r="E44" s="45"/>
      <c r="F44" s="44"/>
      <c r="G44" s="45"/>
      <c r="H44" s="199"/>
      <c r="I44" s="70" t="s">
        <v>148</v>
      </c>
      <c r="J44" s="70" t="s">
        <v>148</v>
      </c>
      <c r="K44" s="71">
        <v>65200000</v>
      </c>
      <c r="L44" s="72">
        <v>59900000</v>
      </c>
      <c r="M44" s="16">
        <f t="shared" si="4"/>
        <v>5300000</v>
      </c>
    </row>
    <row r="45" spans="1:13" x14ac:dyDescent="0.3">
      <c r="A45" s="45"/>
      <c r="B45" s="45"/>
      <c r="C45" s="45"/>
      <c r="D45" s="45"/>
      <c r="E45" s="45"/>
      <c r="F45" s="44"/>
      <c r="G45" s="45"/>
      <c r="H45" s="195" t="s">
        <v>124</v>
      </c>
      <c r="I45" s="201" t="s">
        <v>125</v>
      </c>
      <c r="J45" s="4" t="s">
        <v>82</v>
      </c>
      <c r="K45" s="48">
        <f>K46</f>
        <v>0</v>
      </c>
      <c r="L45" s="4">
        <f>L46</f>
        <v>0</v>
      </c>
      <c r="M45" s="5">
        <f>M46</f>
        <v>0</v>
      </c>
    </row>
    <row r="46" spans="1:13" x14ac:dyDescent="0.3">
      <c r="A46" s="203"/>
      <c r="B46" s="203"/>
      <c r="C46" s="203"/>
      <c r="D46" s="45"/>
      <c r="E46" s="45"/>
      <c r="F46" s="44"/>
      <c r="G46" s="44"/>
      <c r="H46" s="195"/>
      <c r="I46" s="205"/>
      <c r="J46" s="13" t="s">
        <v>126</v>
      </c>
      <c r="K46" s="13">
        <v>0</v>
      </c>
      <c r="L46" s="14">
        <v>0</v>
      </c>
      <c r="M46" s="35">
        <f>K46-L46</f>
        <v>0</v>
      </c>
    </row>
    <row r="47" spans="1:13" x14ac:dyDescent="0.3">
      <c r="A47" s="203"/>
      <c r="B47" s="45"/>
      <c r="C47" s="45"/>
      <c r="D47" s="45"/>
      <c r="E47" s="45"/>
      <c r="F47" s="45"/>
      <c r="G47" s="44"/>
      <c r="H47" s="206" t="s">
        <v>127</v>
      </c>
      <c r="I47" s="207" t="s">
        <v>127</v>
      </c>
      <c r="J47" s="4" t="s">
        <v>82</v>
      </c>
      <c r="K47" s="48">
        <f>K48</f>
        <v>0</v>
      </c>
      <c r="L47" s="4">
        <f>L48</f>
        <v>0</v>
      </c>
      <c r="M47" s="5">
        <f>M48</f>
        <v>0</v>
      </c>
    </row>
    <row r="48" spans="1:13" x14ac:dyDescent="0.3">
      <c r="A48" s="204"/>
      <c r="B48" s="204"/>
      <c r="C48" s="204"/>
      <c r="D48" s="52"/>
      <c r="E48" s="52"/>
      <c r="F48" s="53"/>
      <c r="G48" s="44"/>
      <c r="H48" s="206"/>
      <c r="I48" s="208"/>
      <c r="J48" s="49" t="s">
        <v>128</v>
      </c>
      <c r="K48" s="49">
        <v>0</v>
      </c>
      <c r="L48" s="11"/>
      <c r="M48" s="12">
        <f>K48-L48</f>
        <v>0</v>
      </c>
    </row>
    <row r="49" spans="1:13" x14ac:dyDescent="0.3">
      <c r="A49" s="204"/>
      <c r="B49" s="204"/>
      <c r="C49" s="52"/>
      <c r="D49" s="52"/>
      <c r="E49" s="52"/>
      <c r="F49" s="52"/>
      <c r="G49" s="44"/>
      <c r="H49" s="195" t="s">
        <v>110</v>
      </c>
      <c r="I49" s="201" t="s">
        <v>110</v>
      </c>
      <c r="J49" s="4" t="s">
        <v>85</v>
      </c>
      <c r="K49" s="48">
        <f>K50</f>
        <v>0</v>
      </c>
      <c r="L49" s="4">
        <f>L50</f>
        <v>0</v>
      </c>
      <c r="M49" s="5">
        <f>M50</f>
        <v>0</v>
      </c>
    </row>
    <row r="50" spans="1:13" ht="17.25" thickBot="1" x14ac:dyDescent="0.35">
      <c r="A50" s="204"/>
      <c r="B50" s="204"/>
      <c r="C50" s="56"/>
      <c r="D50" s="56"/>
      <c r="E50" s="56"/>
      <c r="F50" s="52"/>
      <c r="G50" s="45"/>
      <c r="H50" s="200"/>
      <c r="I50" s="202"/>
      <c r="J50" s="38" t="s">
        <v>110</v>
      </c>
      <c r="K50" s="38">
        <v>0</v>
      </c>
      <c r="L50" s="50">
        <v>0</v>
      </c>
      <c r="M50" s="51">
        <v>0</v>
      </c>
    </row>
    <row r="51" spans="1:13" x14ac:dyDescent="0.3">
      <c r="A51" s="204"/>
      <c r="B51" s="204"/>
      <c r="C51" s="204"/>
      <c r="D51" s="52"/>
      <c r="E51" s="52"/>
      <c r="F51" s="53"/>
      <c r="G51" s="53"/>
      <c r="H51" s="45"/>
      <c r="I51" s="43"/>
      <c r="J51" s="45"/>
      <c r="K51" s="45"/>
      <c r="L51" s="45"/>
      <c r="M51" s="43"/>
    </row>
    <row r="52" spans="1:13" x14ac:dyDescent="0.3">
      <c r="A52" s="204"/>
      <c r="B52" s="204"/>
      <c r="C52" s="53"/>
      <c r="D52" s="53"/>
      <c r="E52" s="53"/>
      <c r="F52" s="52"/>
      <c r="G52" s="52"/>
      <c r="H52" s="54"/>
      <c r="I52" s="52"/>
      <c r="J52" s="52"/>
      <c r="K52" s="52"/>
      <c r="L52" s="52"/>
      <c r="M52" s="55"/>
    </row>
    <row r="53" spans="1:13" x14ac:dyDescent="0.3">
      <c r="A53" s="204"/>
      <c r="B53" s="204"/>
      <c r="C53" s="58"/>
      <c r="D53" s="58"/>
      <c r="E53" s="58"/>
      <c r="F53" s="57"/>
      <c r="G53" s="52"/>
      <c r="H53" s="54"/>
      <c r="I53" s="54"/>
      <c r="J53" s="54"/>
      <c r="K53" s="54"/>
      <c r="L53" s="54"/>
      <c r="M53" s="52"/>
    </row>
    <row r="54" spans="1:13" x14ac:dyDescent="0.3">
      <c r="A54" s="204"/>
      <c r="B54" s="204"/>
      <c r="C54" s="52"/>
      <c r="D54" s="52"/>
      <c r="E54" s="52"/>
      <c r="F54" s="57"/>
      <c r="G54" s="53"/>
      <c r="H54" s="54"/>
      <c r="I54" s="54"/>
      <c r="J54" s="54"/>
      <c r="K54" s="54"/>
      <c r="L54" s="54"/>
      <c r="M54" s="57"/>
    </row>
    <row r="55" spans="1:13" x14ac:dyDescent="0.3">
      <c r="A55" s="204"/>
      <c r="B55" s="204"/>
      <c r="C55" s="204"/>
      <c r="D55" s="52"/>
      <c r="E55" s="52"/>
      <c r="F55" s="53"/>
      <c r="G55" s="52"/>
      <c r="H55" s="52"/>
      <c r="I55" s="52"/>
      <c r="J55" s="52"/>
      <c r="K55" s="52"/>
      <c r="L55" s="52"/>
      <c r="M55" s="52"/>
    </row>
    <row r="56" spans="1:13" x14ac:dyDescent="0.3">
      <c r="A56" s="204"/>
      <c r="B56" s="204"/>
      <c r="C56" s="52"/>
      <c r="D56" s="52"/>
      <c r="E56" s="52"/>
      <c r="F56" s="57"/>
      <c r="G56" s="57"/>
      <c r="H56" s="52"/>
      <c r="I56" s="52"/>
      <c r="J56" s="52"/>
      <c r="K56" s="52"/>
      <c r="L56" s="52"/>
      <c r="M56" s="57"/>
    </row>
    <row r="57" spans="1:13" x14ac:dyDescent="0.3">
      <c r="A57" s="204"/>
      <c r="B57" s="204"/>
      <c r="C57" s="52"/>
      <c r="D57" s="52"/>
      <c r="E57" s="52"/>
      <c r="F57" s="57"/>
      <c r="G57" s="57"/>
      <c r="H57" s="52"/>
      <c r="I57" s="52"/>
      <c r="J57" s="52"/>
      <c r="K57" s="52"/>
      <c r="L57" s="52"/>
      <c r="M57" s="57"/>
    </row>
    <row r="58" spans="1:13" x14ac:dyDescent="0.3">
      <c r="A58" s="204"/>
      <c r="B58" s="204"/>
      <c r="C58" s="52"/>
      <c r="D58" s="52"/>
      <c r="E58" s="52"/>
      <c r="F58" s="57"/>
      <c r="G58" s="53"/>
    </row>
    <row r="59" spans="1:13" x14ac:dyDescent="0.3">
      <c r="G59" s="57"/>
    </row>
    <row r="60" spans="1:13" x14ac:dyDescent="0.3">
      <c r="G60" s="57"/>
    </row>
    <row r="61" spans="1:13" x14ac:dyDescent="0.3">
      <c r="G61" s="57"/>
    </row>
  </sheetData>
  <mergeCells count="50">
    <mergeCell ref="A21:A23"/>
    <mergeCell ref="B22:B23"/>
    <mergeCell ref="A6:A8"/>
    <mergeCell ref="B7:B8"/>
    <mergeCell ref="I40:I42"/>
    <mergeCell ref="A32:A34"/>
    <mergeCell ref="B32:B34"/>
    <mergeCell ref="I25:I37"/>
    <mergeCell ref="H25:H44"/>
    <mergeCell ref="B19:C19"/>
    <mergeCell ref="H21:H24"/>
    <mergeCell ref="I21:I24"/>
    <mergeCell ref="B21:C21"/>
    <mergeCell ref="A19:A20"/>
    <mergeCell ref="I14:I20"/>
    <mergeCell ref="A14:A16"/>
    <mergeCell ref="A51:A54"/>
    <mergeCell ref="B51:C51"/>
    <mergeCell ref="B52:B54"/>
    <mergeCell ref="A55:A58"/>
    <mergeCell ref="B55:C55"/>
    <mergeCell ref="B56:B58"/>
    <mergeCell ref="H49:H50"/>
    <mergeCell ref="I49:I50"/>
    <mergeCell ref="A46:A47"/>
    <mergeCell ref="B46:C46"/>
    <mergeCell ref="A48:A50"/>
    <mergeCell ref="B48:C48"/>
    <mergeCell ref="B49:B50"/>
    <mergeCell ref="H45:H46"/>
    <mergeCell ref="I45:I46"/>
    <mergeCell ref="H47:H48"/>
    <mergeCell ref="I47:I48"/>
    <mergeCell ref="H6:H20"/>
    <mergeCell ref="I6:I10"/>
    <mergeCell ref="A9:A13"/>
    <mergeCell ref="B9:C9"/>
    <mergeCell ref="B10:B13"/>
    <mergeCell ref="I11:I13"/>
    <mergeCell ref="B14:C14"/>
    <mergeCell ref="B15:B16"/>
    <mergeCell ref="B17:C17"/>
    <mergeCell ref="A17:A18"/>
    <mergeCell ref="B6:C6"/>
    <mergeCell ref="A1:M1"/>
    <mergeCell ref="A2:C2"/>
    <mergeCell ref="A3:F3"/>
    <mergeCell ref="H3:M3"/>
    <mergeCell ref="A5:C5"/>
    <mergeCell ref="H5:J5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BFF86-3BAF-4A60-BC52-91810D05734B}">
  <dimension ref="A1:M37"/>
  <sheetViews>
    <sheetView topLeftCell="A10" workbookViewId="0">
      <selection activeCell="D4" sqref="D4:D7"/>
    </sheetView>
  </sheetViews>
  <sheetFormatPr defaultRowHeight="16.5" x14ac:dyDescent="0.3"/>
  <cols>
    <col min="1" max="1" width="8.25" customWidth="1"/>
    <col min="2" max="2" width="21.25" customWidth="1"/>
    <col min="3" max="3" width="21.625" customWidth="1"/>
    <col min="4" max="4" width="26.75" customWidth="1"/>
    <col min="5" max="5" width="23.25" customWidth="1"/>
  </cols>
  <sheetData>
    <row r="1" spans="1:13" ht="26.25" x14ac:dyDescent="0.3">
      <c r="A1" s="229" t="s">
        <v>325</v>
      </c>
      <c r="B1" s="229"/>
      <c r="C1" s="229"/>
      <c r="D1" s="229"/>
      <c r="E1" s="229"/>
    </row>
    <row r="2" spans="1:13" ht="17.25" x14ac:dyDescent="0.3">
      <c r="A2" s="183" t="s">
        <v>71</v>
      </c>
      <c r="B2" s="183"/>
      <c r="C2" s="183"/>
      <c r="D2" s="81"/>
      <c r="E2" s="81"/>
      <c r="F2" s="82"/>
      <c r="G2" s="2"/>
      <c r="H2" s="2"/>
      <c r="I2" s="2"/>
      <c r="J2" s="2"/>
      <c r="K2" s="2"/>
      <c r="L2" s="2"/>
      <c r="M2" s="2"/>
    </row>
    <row r="3" spans="1:13" s="104" customFormat="1" ht="19.5" customHeight="1" x14ac:dyDescent="0.3">
      <c r="A3" s="103" t="s">
        <v>203</v>
      </c>
      <c r="B3" s="103" t="s">
        <v>211</v>
      </c>
      <c r="C3" s="103" t="s">
        <v>208</v>
      </c>
      <c r="D3" s="103" t="s">
        <v>209</v>
      </c>
      <c r="E3" s="103" t="s">
        <v>294</v>
      </c>
    </row>
    <row r="4" spans="1:13" s="104" customFormat="1" ht="19.5" customHeight="1" x14ac:dyDescent="0.3">
      <c r="A4" s="105">
        <v>1</v>
      </c>
      <c r="B4" s="106" t="s">
        <v>212</v>
      </c>
      <c r="C4" s="36">
        <v>504561840</v>
      </c>
      <c r="D4" s="253" t="s">
        <v>326</v>
      </c>
      <c r="E4" s="253" t="s">
        <v>326</v>
      </c>
    </row>
    <row r="5" spans="1:13" s="104" customFormat="1" ht="19.5" customHeight="1" x14ac:dyDescent="0.3">
      <c r="A5" s="105">
        <v>2</v>
      </c>
      <c r="B5" s="106" t="s">
        <v>213</v>
      </c>
      <c r="C5" s="36">
        <v>60397860</v>
      </c>
      <c r="D5" s="251"/>
      <c r="E5" s="251"/>
    </row>
    <row r="6" spans="1:13" s="104" customFormat="1" ht="19.5" customHeight="1" x14ac:dyDescent="0.3">
      <c r="A6" s="105">
        <v>3</v>
      </c>
      <c r="B6" s="106" t="s">
        <v>214</v>
      </c>
      <c r="C6" s="36">
        <v>46652620</v>
      </c>
      <c r="D6" s="251"/>
      <c r="E6" s="251"/>
    </row>
    <row r="7" spans="1:13" s="104" customFormat="1" ht="19.5" customHeight="1" x14ac:dyDescent="0.3">
      <c r="A7" s="105">
        <v>4</v>
      </c>
      <c r="B7" s="106" t="s">
        <v>215</v>
      </c>
      <c r="C7" s="36">
        <v>118239260</v>
      </c>
      <c r="D7" s="252"/>
      <c r="E7" s="252"/>
    </row>
    <row r="8" spans="1:13" s="104" customFormat="1" ht="19.5" customHeight="1" x14ac:dyDescent="0.3">
      <c r="A8" s="246" t="s">
        <v>241</v>
      </c>
      <c r="B8" s="247"/>
      <c r="C8" s="107">
        <f>SUM(C4:C7)</f>
        <v>729851580</v>
      </c>
      <c r="D8" s="108"/>
      <c r="E8" s="108"/>
    </row>
    <row r="9" spans="1:13" s="104" customFormat="1" ht="13.5" x14ac:dyDescent="0.3"/>
    <row r="10" spans="1:13" s="104" customFormat="1" ht="13.5" x14ac:dyDescent="0.3">
      <c r="A10" s="104" t="s">
        <v>327</v>
      </c>
    </row>
    <row r="11" spans="1:13" s="104" customFormat="1" ht="19.5" customHeight="1" x14ac:dyDescent="0.3">
      <c r="A11" s="103" t="s">
        <v>203</v>
      </c>
      <c r="B11" s="103" t="s">
        <v>211</v>
      </c>
      <c r="C11" s="103" t="s">
        <v>208</v>
      </c>
      <c r="D11" s="103" t="s">
        <v>209</v>
      </c>
      <c r="E11" s="103" t="s">
        <v>294</v>
      </c>
    </row>
    <row r="12" spans="1:13" s="104" customFormat="1" ht="19.5" customHeight="1" x14ac:dyDescent="0.3">
      <c r="A12" s="105">
        <v>1</v>
      </c>
      <c r="B12" s="106" t="s">
        <v>212</v>
      </c>
      <c r="C12" s="36">
        <v>179797910</v>
      </c>
      <c r="D12" s="250" t="s">
        <v>321</v>
      </c>
      <c r="E12" s="250" t="s">
        <v>320</v>
      </c>
    </row>
    <row r="13" spans="1:13" s="104" customFormat="1" ht="19.5" customHeight="1" x14ac:dyDescent="0.3">
      <c r="A13" s="105">
        <v>2</v>
      </c>
      <c r="B13" s="106" t="s">
        <v>213</v>
      </c>
      <c r="C13" s="36">
        <v>22301080</v>
      </c>
      <c r="D13" s="251"/>
      <c r="E13" s="251"/>
    </row>
    <row r="14" spans="1:13" s="104" customFormat="1" ht="19.5" customHeight="1" x14ac:dyDescent="0.3">
      <c r="A14" s="105">
        <v>3</v>
      </c>
      <c r="B14" s="106" t="s">
        <v>214</v>
      </c>
      <c r="C14" s="36">
        <v>15630210</v>
      </c>
      <c r="D14" s="251"/>
      <c r="E14" s="251"/>
    </row>
    <row r="15" spans="1:13" s="104" customFormat="1" ht="19.5" customHeight="1" x14ac:dyDescent="0.3">
      <c r="A15" s="105">
        <v>4</v>
      </c>
      <c r="B15" s="106" t="s">
        <v>215</v>
      </c>
      <c r="C15" s="36">
        <v>39046290</v>
      </c>
      <c r="D15" s="252"/>
      <c r="E15" s="252"/>
    </row>
    <row r="16" spans="1:13" s="104" customFormat="1" ht="19.5" customHeight="1" x14ac:dyDescent="0.3">
      <c r="A16" s="246" t="s">
        <v>241</v>
      </c>
      <c r="B16" s="247"/>
      <c r="C16" s="107">
        <f>SUM(C12:C15)</f>
        <v>256775490</v>
      </c>
      <c r="D16" s="108"/>
      <c r="E16" s="108"/>
    </row>
    <row r="17" spans="1:5" s="104" customFormat="1" ht="13.5" x14ac:dyDescent="0.3">
      <c r="A17" s="104" t="s">
        <v>328</v>
      </c>
    </row>
    <row r="18" spans="1:5" s="104" customFormat="1" ht="19.5" customHeight="1" x14ac:dyDescent="0.3">
      <c r="A18" s="103" t="s">
        <v>203</v>
      </c>
      <c r="B18" s="103" t="s">
        <v>211</v>
      </c>
      <c r="C18" s="103" t="s">
        <v>208</v>
      </c>
      <c r="D18" s="103" t="s">
        <v>209</v>
      </c>
      <c r="E18" s="103" t="s">
        <v>294</v>
      </c>
    </row>
    <row r="19" spans="1:5" s="104" customFormat="1" ht="19.5" customHeight="1" x14ac:dyDescent="0.3">
      <c r="A19" s="105">
        <v>1</v>
      </c>
      <c r="B19" s="106" t="s">
        <v>212</v>
      </c>
      <c r="C19" s="36">
        <v>63213600</v>
      </c>
      <c r="D19" s="250" t="s">
        <v>322</v>
      </c>
      <c r="E19" s="250" t="s">
        <v>319</v>
      </c>
    </row>
    <row r="20" spans="1:5" s="104" customFormat="1" ht="19.5" customHeight="1" x14ac:dyDescent="0.3">
      <c r="A20" s="105">
        <v>2</v>
      </c>
      <c r="B20" s="106" t="s">
        <v>213</v>
      </c>
      <c r="C20" s="36">
        <v>6757590</v>
      </c>
      <c r="D20" s="251"/>
      <c r="E20" s="251"/>
    </row>
    <row r="21" spans="1:5" s="104" customFormat="1" ht="19.5" customHeight="1" x14ac:dyDescent="0.3">
      <c r="A21" s="105">
        <v>3</v>
      </c>
      <c r="B21" s="106" t="s">
        <v>214</v>
      </c>
      <c r="C21" s="36">
        <v>4660010</v>
      </c>
      <c r="D21" s="251"/>
      <c r="E21" s="251"/>
    </row>
    <row r="22" spans="1:5" s="104" customFormat="1" ht="19.5" customHeight="1" x14ac:dyDescent="0.3">
      <c r="A22" s="105">
        <v>4</v>
      </c>
      <c r="B22" s="106" t="s">
        <v>215</v>
      </c>
      <c r="C22" s="36">
        <v>11534650</v>
      </c>
      <c r="D22" s="252"/>
      <c r="E22" s="252"/>
    </row>
    <row r="23" spans="1:5" s="104" customFormat="1" ht="19.5" customHeight="1" x14ac:dyDescent="0.3">
      <c r="A23" s="246" t="s">
        <v>241</v>
      </c>
      <c r="B23" s="247"/>
      <c r="C23" s="107">
        <f>SUM(C19:C22)</f>
        <v>86165850</v>
      </c>
      <c r="D23" s="108"/>
      <c r="E23" s="108"/>
    </row>
    <row r="24" spans="1:5" s="104" customFormat="1" ht="13.5" x14ac:dyDescent="0.3">
      <c r="A24" s="104" t="s">
        <v>329</v>
      </c>
    </row>
    <row r="25" spans="1:5" s="104" customFormat="1" ht="19.5" customHeight="1" x14ac:dyDescent="0.3">
      <c r="A25" s="103" t="s">
        <v>203</v>
      </c>
      <c r="B25" s="103" t="s">
        <v>211</v>
      </c>
      <c r="C25" s="103" t="s">
        <v>208</v>
      </c>
      <c r="D25" s="103" t="s">
        <v>209</v>
      </c>
      <c r="E25" s="103" t="s">
        <v>294</v>
      </c>
    </row>
    <row r="26" spans="1:5" s="104" customFormat="1" ht="19.5" customHeight="1" x14ac:dyDescent="0.3">
      <c r="A26" s="105">
        <v>1</v>
      </c>
      <c r="B26" s="106" t="s">
        <v>212</v>
      </c>
      <c r="C26" s="36">
        <v>207449830</v>
      </c>
      <c r="D26" s="250" t="s">
        <v>324</v>
      </c>
      <c r="E26" s="250" t="s">
        <v>319</v>
      </c>
    </row>
    <row r="27" spans="1:5" s="104" customFormat="1" ht="19.5" customHeight="1" x14ac:dyDescent="0.3">
      <c r="A27" s="105">
        <v>2</v>
      </c>
      <c r="B27" s="106" t="s">
        <v>213</v>
      </c>
      <c r="C27" s="36">
        <v>24873240</v>
      </c>
      <c r="D27" s="251"/>
      <c r="E27" s="251"/>
    </row>
    <row r="28" spans="1:5" s="104" customFormat="1" ht="19.5" customHeight="1" x14ac:dyDescent="0.3">
      <c r="A28" s="105">
        <v>3</v>
      </c>
      <c r="B28" s="106" t="s">
        <v>214</v>
      </c>
      <c r="C28" s="36">
        <v>20872640</v>
      </c>
      <c r="D28" s="251"/>
      <c r="E28" s="251"/>
    </row>
    <row r="29" spans="1:5" s="104" customFormat="1" ht="19.5" customHeight="1" x14ac:dyDescent="0.3">
      <c r="A29" s="105">
        <v>4</v>
      </c>
      <c r="B29" s="106" t="s">
        <v>215</v>
      </c>
      <c r="C29" s="36">
        <v>55881760</v>
      </c>
      <c r="D29" s="252"/>
      <c r="E29" s="252"/>
    </row>
    <row r="30" spans="1:5" s="104" customFormat="1" ht="19.5" customHeight="1" x14ac:dyDescent="0.3">
      <c r="A30" s="246" t="s">
        <v>241</v>
      </c>
      <c r="B30" s="247"/>
      <c r="C30" s="107">
        <f>SUM(C26:C29)</f>
        <v>309077470</v>
      </c>
      <c r="D30" s="108"/>
      <c r="E30" s="108"/>
    </row>
    <row r="31" spans="1:5" s="104" customFormat="1" ht="13.5" x14ac:dyDescent="0.3">
      <c r="A31" s="104" t="s">
        <v>330</v>
      </c>
    </row>
    <row r="32" spans="1:5" s="104" customFormat="1" ht="19.5" customHeight="1" x14ac:dyDescent="0.3">
      <c r="A32" s="103" t="s">
        <v>203</v>
      </c>
      <c r="B32" s="103" t="s">
        <v>211</v>
      </c>
      <c r="C32" s="103" t="s">
        <v>208</v>
      </c>
      <c r="D32" s="103" t="s">
        <v>209</v>
      </c>
      <c r="E32" s="103" t="s">
        <v>294</v>
      </c>
    </row>
    <row r="33" spans="1:5" s="104" customFormat="1" ht="19.5" customHeight="1" x14ac:dyDescent="0.3">
      <c r="A33" s="105">
        <v>1</v>
      </c>
      <c r="B33" s="106" t="s">
        <v>212</v>
      </c>
      <c r="C33" s="36">
        <v>54100500</v>
      </c>
      <c r="D33" s="250" t="s">
        <v>323</v>
      </c>
      <c r="E33" s="250" t="s">
        <v>319</v>
      </c>
    </row>
    <row r="34" spans="1:5" s="104" customFormat="1" ht="19.5" customHeight="1" x14ac:dyDescent="0.3">
      <c r="A34" s="105">
        <v>2</v>
      </c>
      <c r="B34" s="106" t="s">
        <v>213</v>
      </c>
      <c r="C34" s="36">
        <v>6465950</v>
      </c>
      <c r="D34" s="251"/>
      <c r="E34" s="251"/>
    </row>
    <row r="35" spans="1:5" s="104" customFormat="1" ht="19.5" customHeight="1" x14ac:dyDescent="0.3">
      <c r="A35" s="105">
        <v>3</v>
      </c>
      <c r="B35" s="106" t="s">
        <v>214</v>
      </c>
      <c r="C35" s="36">
        <v>5489760</v>
      </c>
      <c r="D35" s="251"/>
      <c r="E35" s="251"/>
    </row>
    <row r="36" spans="1:5" s="104" customFormat="1" ht="19.5" customHeight="1" x14ac:dyDescent="0.3">
      <c r="A36" s="105">
        <v>4</v>
      </c>
      <c r="B36" s="106" t="s">
        <v>215</v>
      </c>
      <c r="C36" s="36">
        <v>11776560</v>
      </c>
      <c r="D36" s="252"/>
      <c r="E36" s="252"/>
    </row>
    <row r="37" spans="1:5" s="104" customFormat="1" ht="19.5" customHeight="1" x14ac:dyDescent="0.3">
      <c r="A37" s="246" t="s">
        <v>241</v>
      </c>
      <c r="B37" s="247"/>
      <c r="C37" s="107">
        <f>SUM(C33:C36)</f>
        <v>77832770</v>
      </c>
      <c r="D37" s="108"/>
      <c r="E37" s="108"/>
    </row>
  </sheetData>
  <mergeCells count="17">
    <mergeCell ref="D33:D36"/>
    <mergeCell ref="E33:E36"/>
    <mergeCell ref="A37:B37"/>
    <mergeCell ref="D4:D7"/>
    <mergeCell ref="E4:E7"/>
    <mergeCell ref="D19:D22"/>
    <mergeCell ref="E19:E22"/>
    <mergeCell ref="A23:B23"/>
    <mergeCell ref="D26:D29"/>
    <mergeCell ref="E26:E29"/>
    <mergeCell ref="A30:B30"/>
    <mergeCell ref="A1:E1"/>
    <mergeCell ref="A2:C2"/>
    <mergeCell ref="A8:B8"/>
    <mergeCell ref="A16:B16"/>
    <mergeCell ref="D12:D15"/>
    <mergeCell ref="E12:E15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38F47-3FFF-4FDE-915A-72E7BB0AE47E}">
  <dimension ref="A1:M28"/>
  <sheetViews>
    <sheetView topLeftCell="A19" workbookViewId="0">
      <selection activeCell="E5" sqref="E5"/>
    </sheetView>
  </sheetViews>
  <sheetFormatPr defaultRowHeight="16.5" x14ac:dyDescent="0.3"/>
  <cols>
    <col min="1" max="1" width="8.25" style="73" customWidth="1"/>
    <col min="2" max="2" width="23" style="73" customWidth="1"/>
    <col min="3" max="3" width="25" customWidth="1"/>
    <col min="4" max="4" width="16.625" style="74" customWidth="1"/>
    <col min="5" max="5" width="39.75" style="99" customWidth="1"/>
    <col min="6" max="6" width="16.125" style="99" customWidth="1"/>
  </cols>
  <sheetData>
    <row r="1" spans="1:13" ht="32.25" customHeight="1" x14ac:dyDescent="0.3">
      <c r="A1" s="229" t="s">
        <v>331</v>
      </c>
      <c r="B1" s="229"/>
      <c r="C1" s="229"/>
      <c r="D1" s="229"/>
      <c r="E1" s="229"/>
      <c r="F1" s="229"/>
    </row>
    <row r="2" spans="1:13" ht="17.25" x14ac:dyDescent="0.3">
      <c r="A2" s="183" t="s">
        <v>71</v>
      </c>
      <c r="B2" s="183"/>
      <c r="C2" s="183"/>
      <c r="D2" s="81"/>
      <c r="E2" s="98"/>
      <c r="F2" s="100"/>
      <c r="G2" s="2"/>
      <c r="H2" s="2"/>
      <c r="I2" s="2"/>
      <c r="J2" s="2"/>
      <c r="K2" s="2"/>
      <c r="L2" s="2"/>
      <c r="M2" s="2"/>
    </row>
    <row r="3" spans="1:13" s="104" customFormat="1" ht="21" customHeight="1" x14ac:dyDescent="0.3">
      <c r="A3" s="103" t="s">
        <v>203</v>
      </c>
      <c r="B3" s="109" t="s">
        <v>211</v>
      </c>
      <c r="C3" s="103" t="s">
        <v>207</v>
      </c>
      <c r="D3" s="110" t="s">
        <v>208</v>
      </c>
      <c r="E3" s="111" t="s">
        <v>209</v>
      </c>
      <c r="F3" s="111" t="s">
        <v>294</v>
      </c>
    </row>
    <row r="4" spans="1:13" s="104" customFormat="1" ht="21" customHeight="1" x14ac:dyDescent="0.3">
      <c r="A4" s="105">
        <v>1</v>
      </c>
      <c r="B4" s="253" t="s">
        <v>216</v>
      </c>
      <c r="C4" s="106" t="s">
        <v>217</v>
      </c>
      <c r="D4" s="36">
        <v>5300000</v>
      </c>
      <c r="E4" s="112" t="s">
        <v>332</v>
      </c>
      <c r="F4" s="254" t="s">
        <v>347</v>
      </c>
    </row>
    <row r="5" spans="1:13" s="104" customFormat="1" ht="21" customHeight="1" x14ac:dyDescent="0.3">
      <c r="A5" s="105">
        <v>2</v>
      </c>
      <c r="B5" s="251"/>
      <c r="C5" s="106" t="s">
        <v>238</v>
      </c>
      <c r="D5" s="36">
        <v>15530000</v>
      </c>
      <c r="E5" s="112" t="s">
        <v>333</v>
      </c>
      <c r="F5" s="255"/>
    </row>
    <row r="6" spans="1:13" s="104" customFormat="1" ht="21" customHeight="1" x14ac:dyDescent="0.3">
      <c r="A6" s="105">
        <v>3</v>
      </c>
      <c r="B6" s="251"/>
      <c r="C6" s="106" t="s">
        <v>220</v>
      </c>
      <c r="D6" s="36">
        <v>82932000</v>
      </c>
      <c r="E6" s="112" t="s">
        <v>334</v>
      </c>
      <c r="F6" s="255"/>
    </row>
    <row r="7" spans="1:13" s="104" customFormat="1" ht="21" customHeight="1" x14ac:dyDescent="0.3">
      <c r="A7" s="105">
        <v>4</v>
      </c>
      <c r="B7" s="251"/>
      <c r="C7" s="106" t="s">
        <v>221</v>
      </c>
      <c r="D7" s="36">
        <v>10000000</v>
      </c>
      <c r="E7" s="112" t="s">
        <v>335</v>
      </c>
      <c r="F7" s="255"/>
    </row>
    <row r="8" spans="1:13" s="104" customFormat="1" ht="21" customHeight="1" x14ac:dyDescent="0.3">
      <c r="A8" s="105">
        <v>5</v>
      </c>
      <c r="B8" s="251"/>
      <c r="C8" s="106" t="s">
        <v>222</v>
      </c>
      <c r="D8" s="36">
        <v>8000000</v>
      </c>
      <c r="E8" s="112" t="s">
        <v>336</v>
      </c>
      <c r="F8" s="256"/>
    </row>
    <row r="9" spans="1:13" s="104" customFormat="1" ht="21" customHeight="1" x14ac:dyDescent="0.3">
      <c r="A9" s="105">
        <v>6</v>
      </c>
      <c r="B9" s="251"/>
      <c r="C9" s="106" t="s">
        <v>223</v>
      </c>
      <c r="D9" s="36">
        <v>9766390</v>
      </c>
      <c r="E9" s="112" t="s">
        <v>342</v>
      </c>
      <c r="F9" s="113" t="s">
        <v>346</v>
      </c>
    </row>
    <row r="10" spans="1:13" s="104" customFormat="1" ht="21" customHeight="1" x14ac:dyDescent="0.3">
      <c r="A10" s="105">
        <v>7</v>
      </c>
      <c r="B10" s="251"/>
      <c r="C10" s="106" t="s">
        <v>224</v>
      </c>
      <c r="D10" s="36">
        <v>6000000</v>
      </c>
      <c r="E10" s="112" t="s">
        <v>341</v>
      </c>
      <c r="F10" s="113" t="s">
        <v>346</v>
      </c>
    </row>
    <row r="11" spans="1:13" s="104" customFormat="1" ht="21" customHeight="1" x14ac:dyDescent="0.3">
      <c r="A11" s="105">
        <v>8</v>
      </c>
      <c r="B11" s="251"/>
      <c r="C11" s="106" t="s">
        <v>225</v>
      </c>
      <c r="D11" s="36">
        <v>10315510</v>
      </c>
      <c r="E11" s="112" t="s">
        <v>343</v>
      </c>
      <c r="F11" s="113" t="s">
        <v>345</v>
      </c>
    </row>
    <row r="12" spans="1:13" s="104" customFormat="1" ht="21" customHeight="1" x14ac:dyDescent="0.3">
      <c r="A12" s="105">
        <v>9</v>
      </c>
      <c r="B12" s="251"/>
      <c r="C12" s="106" t="s">
        <v>226</v>
      </c>
      <c r="D12" s="36">
        <v>10000000</v>
      </c>
      <c r="E12" s="112" t="s">
        <v>348</v>
      </c>
      <c r="F12" s="113" t="s">
        <v>344</v>
      </c>
    </row>
    <row r="13" spans="1:13" s="104" customFormat="1" ht="21" customHeight="1" x14ac:dyDescent="0.3">
      <c r="A13" s="105">
        <v>10</v>
      </c>
      <c r="B13" s="251"/>
      <c r="C13" s="106" t="s">
        <v>227</v>
      </c>
      <c r="D13" s="36">
        <v>10000000</v>
      </c>
      <c r="E13" s="112" t="s">
        <v>351</v>
      </c>
      <c r="F13" s="113" t="s">
        <v>344</v>
      </c>
    </row>
    <row r="14" spans="1:13" s="104" customFormat="1" ht="21" customHeight="1" x14ac:dyDescent="0.3">
      <c r="A14" s="105">
        <v>11</v>
      </c>
      <c r="B14" s="251"/>
      <c r="C14" s="106" t="s">
        <v>228</v>
      </c>
      <c r="D14" s="36">
        <v>9254100</v>
      </c>
      <c r="E14" s="112" t="s">
        <v>353</v>
      </c>
      <c r="F14" s="113" t="s">
        <v>344</v>
      </c>
    </row>
    <row r="15" spans="1:13" s="104" customFormat="1" ht="21" customHeight="1" x14ac:dyDescent="0.3">
      <c r="A15" s="105">
        <v>12</v>
      </c>
      <c r="B15" s="252"/>
      <c r="C15" s="106" t="s">
        <v>229</v>
      </c>
      <c r="D15" s="36">
        <v>4000000</v>
      </c>
      <c r="E15" s="112" t="s">
        <v>349</v>
      </c>
      <c r="F15" s="113" t="s">
        <v>350</v>
      </c>
    </row>
    <row r="16" spans="1:13" s="104" customFormat="1" ht="21" customHeight="1" x14ac:dyDescent="0.3">
      <c r="A16" s="105">
        <v>13</v>
      </c>
      <c r="B16" s="113" t="s">
        <v>220</v>
      </c>
      <c r="C16" s="106" t="s">
        <v>235</v>
      </c>
      <c r="D16" s="36">
        <v>17616000</v>
      </c>
      <c r="E16" s="112" t="s">
        <v>585</v>
      </c>
      <c r="F16" s="113" t="s">
        <v>352</v>
      </c>
    </row>
    <row r="17" spans="1:6" s="104" customFormat="1" ht="21" customHeight="1" x14ac:dyDescent="0.3">
      <c r="A17" s="105">
        <v>14</v>
      </c>
      <c r="B17" s="113" t="s">
        <v>219</v>
      </c>
      <c r="C17" s="106" t="s">
        <v>239</v>
      </c>
      <c r="D17" s="36">
        <v>31457170</v>
      </c>
      <c r="E17" s="112" t="s">
        <v>337</v>
      </c>
      <c r="F17" s="257" t="s">
        <v>344</v>
      </c>
    </row>
    <row r="18" spans="1:6" s="104" customFormat="1" ht="21" customHeight="1" x14ac:dyDescent="0.3">
      <c r="A18" s="105">
        <v>15</v>
      </c>
      <c r="B18" s="113" t="s">
        <v>219</v>
      </c>
      <c r="C18" s="106" t="s">
        <v>240</v>
      </c>
      <c r="D18" s="36">
        <v>16177330</v>
      </c>
      <c r="E18" s="112" t="s">
        <v>338</v>
      </c>
      <c r="F18" s="255"/>
    </row>
    <row r="19" spans="1:6" s="104" customFormat="1" ht="21" customHeight="1" x14ac:dyDescent="0.3">
      <c r="A19" s="105">
        <v>16</v>
      </c>
      <c r="B19" s="113" t="s">
        <v>219</v>
      </c>
      <c r="C19" s="106" t="s">
        <v>237</v>
      </c>
      <c r="D19" s="36">
        <v>37686200</v>
      </c>
      <c r="E19" s="112" t="s">
        <v>339</v>
      </c>
      <c r="F19" s="255"/>
    </row>
    <row r="20" spans="1:6" s="104" customFormat="1" ht="21" customHeight="1" x14ac:dyDescent="0.3">
      <c r="A20" s="105">
        <v>17</v>
      </c>
      <c r="B20" s="113" t="s">
        <v>219</v>
      </c>
      <c r="C20" s="106" t="s">
        <v>218</v>
      </c>
      <c r="D20" s="36">
        <v>3500000</v>
      </c>
      <c r="E20" s="112" t="s">
        <v>340</v>
      </c>
      <c r="F20" s="256"/>
    </row>
    <row r="21" spans="1:6" s="104" customFormat="1" ht="21" customHeight="1" x14ac:dyDescent="0.3">
      <c r="A21" s="105">
        <v>18</v>
      </c>
      <c r="B21" s="113" t="s">
        <v>230</v>
      </c>
      <c r="C21" s="106" t="s">
        <v>144</v>
      </c>
      <c r="D21" s="47">
        <v>3927812373</v>
      </c>
      <c r="E21" s="112" t="s">
        <v>359</v>
      </c>
      <c r="F21" s="254" t="s">
        <v>360</v>
      </c>
    </row>
    <row r="22" spans="1:6" s="104" customFormat="1" ht="21" customHeight="1" x14ac:dyDescent="0.3">
      <c r="A22" s="105">
        <v>19</v>
      </c>
      <c r="B22" s="113" t="s">
        <v>230</v>
      </c>
      <c r="C22" s="106" t="s">
        <v>146</v>
      </c>
      <c r="D22" s="47">
        <v>1536843112</v>
      </c>
      <c r="E22" s="112" t="s">
        <v>358</v>
      </c>
      <c r="F22" s="255"/>
    </row>
    <row r="23" spans="1:6" s="104" customFormat="1" ht="21" customHeight="1" x14ac:dyDescent="0.3">
      <c r="A23" s="105">
        <v>20</v>
      </c>
      <c r="B23" s="113" t="s">
        <v>145</v>
      </c>
      <c r="C23" s="106" t="s">
        <v>231</v>
      </c>
      <c r="D23" s="36">
        <v>842643636</v>
      </c>
      <c r="E23" s="112" t="s">
        <v>355</v>
      </c>
      <c r="F23" s="255"/>
    </row>
    <row r="24" spans="1:6" s="104" customFormat="1" ht="21" customHeight="1" x14ac:dyDescent="0.3">
      <c r="A24" s="105">
        <v>21</v>
      </c>
      <c r="B24" s="113" t="s">
        <v>145</v>
      </c>
      <c r="C24" s="106" t="s">
        <v>232</v>
      </c>
      <c r="D24" s="36">
        <v>62546050</v>
      </c>
      <c r="E24" s="112" t="s">
        <v>356</v>
      </c>
      <c r="F24" s="255"/>
    </row>
    <row r="25" spans="1:6" s="104" customFormat="1" ht="21" customHeight="1" x14ac:dyDescent="0.3">
      <c r="A25" s="105">
        <v>22</v>
      </c>
      <c r="B25" s="113" t="s">
        <v>145</v>
      </c>
      <c r="C25" s="106" t="s">
        <v>233</v>
      </c>
      <c r="D25" s="36">
        <v>4333400</v>
      </c>
      <c r="E25" s="112" t="s">
        <v>357</v>
      </c>
      <c r="F25" s="256"/>
    </row>
    <row r="26" spans="1:6" s="104" customFormat="1" ht="21" customHeight="1" x14ac:dyDescent="0.3">
      <c r="A26" s="105">
        <v>23</v>
      </c>
      <c r="B26" s="113" t="s">
        <v>234</v>
      </c>
      <c r="C26" s="106" t="s">
        <v>234</v>
      </c>
      <c r="D26" s="36">
        <v>4724000</v>
      </c>
      <c r="E26" s="112" t="s">
        <v>354</v>
      </c>
      <c r="F26" s="113" t="s">
        <v>344</v>
      </c>
    </row>
    <row r="27" spans="1:6" s="104" customFormat="1" ht="21" customHeight="1" x14ac:dyDescent="0.3">
      <c r="A27" s="105">
        <v>24</v>
      </c>
      <c r="B27" s="113" t="s">
        <v>236</v>
      </c>
      <c r="C27" s="106" t="s">
        <v>236</v>
      </c>
      <c r="D27" s="36">
        <v>59900000</v>
      </c>
      <c r="E27" s="112" t="s">
        <v>361</v>
      </c>
      <c r="F27" s="113" t="s">
        <v>344</v>
      </c>
    </row>
    <row r="28" spans="1:6" s="116" customFormat="1" ht="21" customHeight="1" x14ac:dyDescent="0.3">
      <c r="A28" s="246" t="s">
        <v>241</v>
      </c>
      <c r="B28" s="247"/>
      <c r="C28" s="108"/>
      <c r="D28" s="114">
        <f>SUM(D4:D27)</f>
        <v>6726337271</v>
      </c>
      <c r="E28" s="115"/>
      <c r="F28" s="115"/>
    </row>
  </sheetData>
  <mergeCells count="7">
    <mergeCell ref="A28:B28"/>
    <mergeCell ref="B4:B15"/>
    <mergeCell ref="A1:F1"/>
    <mergeCell ref="A2:C2"/>
    <mergeCell ref="F4:F8"/>
    <mergeCell ref="F17:F20"/>
    <mergeCell ref="F21:F25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76E38-276E-425D-96B1-7A84A9BFF240}">
  <dimension ref="A1:M12"/>
  <sheetViews>
    <sheetView topLeftCell="A7" workbookViewId="0">
      <selection activeCell="E11" sqref="E11"/>
    </sheetView>
  </sheetViews>
  <sheetFormatPr defaultRowHeight="16.5" x14ac:dyDescent="0.3"/>
  <cols>
    <col min="1" max="1" width="7.125" customWidth="1"/>
    <col min="2" max="2" width="16.875" customWidth="1"/>
    <col min="3" max="3" width="17.125" customWidth="1"/>
    <col min="4" max="4" width="13.625" style="74" customWidth="1"/>
    <col min="5" max="5" width="26.5" customWidth="1"/>
    <col min="6" max="6" width="30" customWidth="1"/>
  </cols>
  <sheetData>
    <row r="1" spans="1:13" ht="26.25" x14ac:dyDescent="0.3">
      <c r="A1" s="229" t="s">
        <v>362</v>
      </c>
      <c r="B1" s="229"/>
      <c r="C1" s="229"/>
      <c r="D1" s="229"/>
      <c r="E1" s="229"/>
      <c r="F1" s="229"/>
    </row>
    <row r="2" spans="1:13" ht="17.25" x14ac:dyDescent="0.3">
      <c r="A2" s="183" t="s">
        <v>71</v>
      </c>
      <c r="B2" s="183"/>
      <c r="C2" s="183"/>
      <c r="D2" s="81"/>
      <c r="E2" s="98"/>
      <c r="F2" s="100"/>
      <c r="G2" s="2"/>
      <c r="H2" s="2"/>
      <c r="I2" s="2"/>
      <c r="J2" s="2"/>
      <c r="K2" s="2"/>
      <c r="L2" s="2"/>
      <c r="M2" s="2"/>
    </row>
    <row r="3" spans="1:13" s="104" customFormat="1" ht="13.5" x14ac:dyDescent="0.3">
      <c r="A3" s="103" t="s">
        <v>203</v>
      </c>
      <c r="B3" s="103" t="s">
        <v>211</v>
      </c>
      <c r="C3" s="103" t="s">
        <v>207</v>
      </c>
      <c r="D3" s="110" t="s">
        <v>208</v>
      </c>
      <c r="E3" s="103" t="s">
        <v>209</v>
      </c>
      <c r="F3" s="103" t="s">
        <v>294</v>
      </c>
    </row>
    <row r="4" spans="1:13" s="104" customFormat="1" ht="32.25" customHeight="1" x14ac:dyDescent="0.3">
      <c r="A4" s="105">
        <v>1</v>
      </c>
      <c r="B4" s="253" t="s">
        <v>242</v>
      </c>
      <c r="C4" s="106" t="s">
        <v>244</v>
      </c>
      <c r="D4" s="36">
        <v>3599520</v>
      </c>
      <c r="E4" s="117" t="s">
        <v>368</v>
      </c>
      <c r="F4" s="112" t="s">
        <v>363</v>
      </c>
    </row>
    <row r="5" spans="1:13" s="104" customFormat="1" ht="24" customHeight="1" x14ac:dyDescent="0.3">
      <c r="A5" s="105">
        <v>2</v>
      </c>
      <c r="B5" s="252"/>
      <c r="C5" s="106" t="s">
        <v>245</v>
      </c>
      <c r="D5" s="36">
        <v>3220000</v>
      </c>
      <c r="E5" s="106" t="s">
        <v>364</v>
      </c>
      <c r="F5" s="112"/>
    </row>
    <row r="6" spans="1:13" s="104" customFormat="1" ht="33" customHeight="1" x14ac:dyDescent="0.3">
      <c r="A6" s="105">
        <v>3</v>
      </c>
      <c r="B6" s="253" t="s">
        <v>243</v>
      </c>
      <c r="C6" s="106" t="s">
        <v>246</v>
      </c>
      <c r="D6" s="36">
        <v>520000</v>
      </c>
      <c r="E6" s="117" t="s">
        <v>378</v>
      </c>
      <c r="F6" s="112" t="s">
        <v>369</v>
      </c>
    </row>
    <row r="7" spans="1:13" s="104" customFormat="1" ht="33" customHeight="1" x14ac:dyDescent="0.3">
      <c r="A7" s="105">
        <v>4</v>
      </c>
      <c r="B7" s="251"/>
      <c r="C7" s="106" t="s">
        <v>247</v>
      </c>
      <c r="D7" s="36">
        <v>1240000</v>
      </c>
      <c r="E7" s="117" t="s">
        <v>373</v>
      </c>
      <c r="F7" s="112" t="s">
        <v>374</v>
      </c>
    </row>
    <row r="8" spans="1:13" s="104" customFormat="1" ht="58.5" customHeight="1" x14ac:dyDescent="0.3">
      <c r="A8" s="105">
        <v>5</v>
      </c>
      <c r="B8" s="251"/>
      <c r="C8" s="106" t="s">
        <v>248</v>
      </c>
      <c r="D8" s="36">
        <v>19583456</v>
      </c>
      <c r="E8" s="117" t="s">
        <v>376</v>
      </c>
      <c r="F8" s="112" t="s">
        <v>372</v>
      </c>
    </row>
    <row r="9" spans="1:13" s="104" customFormat="1" ht="59.25" customHeight="1" x14ac:dyDescent="0.3">
      <c r="A9" s="105">
        <v>6</v>
      </c>
      <c r="B9" s="251"/>
      <c r="C9" s="106" t="s">
        <v>249</v>
      </c>
      <c r="D9" s="36">
        <v>1819860</v>
      </c>
      <c r="E9" s="117" t="s">
        <v>377</v>
      </c>
      <c r="F9" s="112" t="s">
        <v>365</v>
      </c>
    </row>
    <row r="10" spans="1:13" s="104" customFormat="1" ht="33.75" customHeight="1" x14ac:dyDescent="0.3">
      <c r="A10" s="105">
        <v>7</v>
      </c>
      <c r="B10" s="251"/>
      <c r="C10" s="106" t="s">
        <v>250</v>
      </c>
      <c r="D10" s="36">
        <v>660000</v>
      </c>
      <c r="E10" s="117" t="s">
        <v>370</v>
      </c>
      <c r="F10" s="112" t="s">
        <v>366</v>
      </c>
    </row>
    <row r="11" spans="1:13" s="104" customFormat="1" ht="61.5" customHeight="1" x14ac:dyDescent="0.3">
      <c r="A11" s="105">
        <v>8</v>
      </c>
      <c r="B11" s="252"/>
      <c r="C11" s="106" t="s">
        <v>251</v>
      </c>
      <c r="D11" s="36">
        <v>65781461</v>
      </c>
      <c r="E11" s="117" t="s">
        <v>375</v>
      </c>
      <c r="F11" s="118" t="s">
        <v>371</v>
      </c>
    </row>
    <row r="12" spans="1:13" s="104" customFormat="1" ht="24" customHeight="1" x14ac:dyDescent="0.3">
      <c r="A12" s="246" t="s">
        <v>241</v>
      </c>
      <c r="B12" s="247"/>
      <c r="C12" s="108"/>
      <c r="D12" s="114">
        <f>SUM(D4:D11)</f>
        <v>96424297</v>
      </c>
      <c r="E12" s="108"/>
      <c r="F12" s="108"/>
    </row>
  </sheetData>
  <mergeCells count="5">
    <mergeCell ref="A1:F1"/>
    <mergeCell ref="A2:C2"/>
    <mergeCell ref="B6:B11"/>
    <mergeCell ref="A12:B12"/>
    <mergeCell ref="B4:B5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BB49-5DFF-4540-BEAA-C4702AF136D6}">
  <dimension ref="A2"/>
  <sheetViews>
    <sheetView workbookViewId="0">
      <selection activeCell="F14" sqref="F14"/>
    </sheetView>
  </sheetViews>
  <sheetFormatPr defaultRowHeight="16.5" x14ac:dyDescent="0.3"/>
  <sheetData>
    <row r="2" spans="1:1" x14ac:dyDescent="0.3">
      <c r="A2" t="s">
        <v>584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DFE22-DE4E-4C98-AB4C-D5E5F4967AEF}">
  <dimension ref="A1:M55"/>
  <sheetViews>
    <sheetView topLeftCell="A43" workbookViewId="0">
      <selection activeCell="G10" sqref="G10"/>
    </sheetView>
  </sheetViews>
  <sheetFormatPr defaultRowHeight="16.5" x14ac:dyDescent="0.3"/>
  <cols>
    <col min="1" max="1" width="19.75" style="77" customWidth="1"/>
    <col min="2" max="3" width="19.875" style="77" customWidth="1"/>
    <col min="4" max="4" width="10.25" style="77" customWidth="1"/>
    <col min="5" max="8" width="16.75" style="77" customWidth="1"/>
  </cols>
  <sheetData>
    <row r="1" spans="1:13" ht="29.25" customHeight="1" x14ac:dyDescent="0.3">
      <c r="A1" s="229" t="s">
        <v>310</v>
      </c>
      <c r="B1" s="229"/>
      <c r="C1" s="229"/>
      <c r="D1" s="229"/>
      <c r="E1" s="229"/>
      <c r="F1" s="229"/>
      <c r="G1" s="229"/>
      <c r="H1" s="229"/>
    </row>
    <row r="2" spans="1:13" ht="17.25" x14ac:dyDescent="0.3">
      <c r="A2" s="183" t="s">
        <v>71</v>
      </c>
      <c r="B2" s="183"/>
      <c r="C2" s="183"/>
      <c r="D2" s="1"/>
      <c r="E2" s="1"/>
      <c r="F2" s="2"/>
      <c r="G2" s="2"/>
      <c r="H2" s="2"/>
      <c r="I2" s="2"/>
      <c r="J2" s="2"/>
      <c r="K2" s="2"/>
      <c r="L2" s="2"/>
      <c r="M2" s="2"/>
    </row>
    <row r="3" spans="1:13" x14ac:dyDescent="0.3">
      <c r="A3" s="216" t="s">
        <v>0</v>
      </c>
      <c r="B3" s="217"/>
      <c r="C3" s="217"/>
      <c r="D3" s="218" t="s">
        <v>58</v>
      </c>
      <c r="E3" s="218" t="s">
        <v>59</v>
      </c>
      <c r="F3" s="218" t="s">
        <v>60</v>
      </c>
      <c r="G3" s="218" t="s">
        <v>61</v>
      </c>
      <c r="H3" s="218" t="s">
        <v>62</v>
      </c>
    </row>
    <row r="4" spans="1:13" x14ac:dyDescent="0.3">
      <c r="A4" s="76" t="s">
        <v>2</v>
      </c>
      <c r="B4" s="76" t="s">
        <v>3</v>
      </c>
      <c r="C4" s="76" t="s">
        <v>4</v>
      </c>
      <c r="D4" s="219"/>
      <c r="E4" s="219"/>
      <c r="F4" s="219"/>
      <c r="G4" s="219"/>
      <c r="H4" s="219"/>
    </row>
    <row r="5" spans="1:13" s="173" customFormat="1" x14ac:dyDescent="0.3">
      <c r="A5" s="220"/>
      <c r="B5" s="220"/>
      <c r="C5" s="220" t="s">
        <v>5</v>
      </c>
      <c r="D5" s="171" t="s">
        <v>63</v>
      </c>
      <c r="E5" s="172">
        <v>0</v>
      </c>
      <c r="F5" s="172">
        <v>1496337440</v>
      </c>
      <c r="G5" s="172">
        <v>0</v>
      </c>
      <c r="H5" s="172">
        <v>1496337440</v>
      </c>
    </row>
    <row r="6" spans="1:13" s="173" customFormat="1" x14ac:dyDescent="0.3">
      <c r="A6" s="221"/>
      <c r="B6" s="221"/>
      <c r="C6" s="221"/>
      <c r="D6" s="174" t="s">
        <v>64</v>
      </c>
      <c r="E6" s="175">
        <v>0</v>
      </c>
      <c r="F6" s="175">
        <v>1538643112</v>
      </c>
      <c r="G6" s="175">
        <v>0</v>
      </c>
      <c r="H6" s="175">
        <v>1538643112</v>
      </c>
    </row>
    <row r="7" spans="1:13" s="173" customFormat="1" x14ac:dyDescent="0.3">
      <c r="A7" s="221"/>
      <c r="B7" s="221"/>
      <c r="C7" s="222"/>
      <c r="D7" s="174" t="s">
        <v>1</v>
      </c>
      <c r="E7" s="175">
        <v>0</v>
      </c>
      <c r="F7" s="175">
        <v>-42305672</v>
      </c>
      <c r="G7" s="175">
        <v>0</v>
      </c>
      <c r="H7" s="175">
        <v>-42305672</v>
      </c>
    </row>
    <row r="8" spans="1:13" s="173" customFormat="1" x14ac:dyDescent="0.3">
      <c r="A8" s="221"/>
      <c r="B8" s="221"/>
      <c r="C8" s="220" t="s">
        <v>6</v>
      </c>
      <c r="D8" s="174" t="s">
        <v>63</v>
      </c>
      <c r="E8" s="175">
        <v>0</v>
      </c>
      <c r="F8" s="175">
        <v>18281740</v>
      </c>
      <c r="G8" s="175">
        <v>0</v>
      </c>
      <c r="H8" s="175">
        <v>18281740</v>
      </c>
    </row>
    <row r="9" spans="1:13" s="173" customFormat="1" x14ac:dyDescent="0.3">
      <c r="A9" s="221"/>
      <c r="B9" s="221"/>
      <c r="C9" s="221"/>
      <c r="D9" s="174" t="s">
        <v>64</v>
      </c>
      <c r="E9" s="175">
        <v>0</v>
      </c>
      <c r="F9" s="175">
        <v>18935260</v>
      </c>
      <c r="G9" s="175">
        <v>0</v>
      </c>
      <c r="H9" s="175">
        <v>18935260</v>
      </c>
    </row>
    <row r="10" spans="1:13" s="173" customFormat="1" x14ac:dyDescent="0.3">
      <c r="A10" s="221"/>
      <c r="B10" s="221"/>
      <c r="C10" s="222"/>
      <c r="D10" s="174" t="s">
        <v>1</v>
      </c>
      <c r="E10" s="175">
        <v>0</v>
      </c>
      <c r="F10" s="175">
        <v>-653520</v>
      </c>
      <c r="G10" s="175">
        <v>0</v>
      </c>
      <c r="H10" s="175">
        <v>-653520</v>
      </c>
    </row>
    <row r="11" spans="1:13" s="173" customFormat="1" x14ac:dyDescent="0.3">
      <c r="A11" s="221"/>
      <c r="B11" s="221" t="s">
        <v>7</v>
      </c>
      <c r="C11" s="220"/>
      <c r="D11" s="174" t="s">
        <v>63</v>
      </c>
      <c r="E11" s="175">
        <v>0</v>
      </c>
      <c r="F11" s="175">
        <v>1514619180</v>
      </c>
      <c r="G11" s="175">
        <v>0</v>
      </c>
      <c r="H11" s="175">
        <v>1514619180</v>
      </c>
    </row>
    <row r="12" spans="1:13" s="173" customFormat="1" x14ac:dyDescent="0.3">
      <c r="A12" s="221"/>
      <c r="B12" s="221"/>
      <c r="C12" s="221"/>
      <c r="D12" s="174" t="s">
        <v>64</v>
      </c>
      <c r="E12" s="175">
        <v>0</v>
      </c>
      <c r="F12" s="175">
        <v>1557578372</v>
      </c>
      <c r="G12" s="175">
        <v>0</v>
      </c>
      <c r="H12" s="175">
        <v>1557578372</v>
      </c>
    </row>
    <row r="13" spans="1:13" s="173" customFormat="1" x14ac:dyDescent="0.3">
      <c r="A13" s="221"/>
      <c r="B13" s="222"/>
      <c r="C13" s="222"/>
      <c r="D13" s="174" t="s">
        <v>1</v>
      </c>
      <c r="E13" s="175">
        <v>0</v>
      </c>
      <c r="F13" s="175">
        <v>-42959192</v>
      </c>
      <c r="G13" s="175">
        <v>0</v>
      </c>
      <c r="H13" s="175">
        <v>-42959192</v>
      </c>
    </row>
    <row r="14" spans="1:13" s="173" customFormat="1" x14ac:dyDescent="0.3">
      <c r="A14" s="221" t="s">
        <v>7</v>
      </c>
      <c r="B14" s="220"/>
      <c r="C14" s="220"/>
      <c r="D14" s="174" t="s">
        <v>63</v>
      </c>
      <c r="E14" s="175">
        <v>0</v>
      </c>
      <c r="F14" s="175">
        <v>1514619180</v>
      </c>
      <c r="G14" s="175">
        <v>0</v>
      </c>
      <c r="H14" s="175">
        <v>1514619180</v>
      </c>
    </row>
    <row r="15" spans="1:13" s="173" customFormat="1" x14ac:dyDescent="0.3">
      <c r="A15" s="221"/>
      <c r="B15" s="221"/>
      <c r="C15" s="221"/>
      <c r="D15" s="174" t="s">
        <v>64</v>
      </c>
      <c r="E15" s="175">
        <v>0</v>
      </c>
      <c r="F15" s="175">
        <v>1557578372</v>
      </c>
      <c r="G15" s="175">
        <v>0</v>
      </c>
      <c r="H15" s="175">
        <v>1557578372</v>
      </c>
    </row>
    <row r="16" spans="1:13" s="173" customFormat="1" x14ac:dyDescent="0.3">
      <c r="A16" s="222"/>
      <c r="B16" s="222"/>
      <c r="C16" s="222"/>
      <c r="D16" s="174" t="s">
        <v>1</v>
      </c>
      <c r="E16" s="175">
        <v>0</v>
      </c>
      <c r="F16" s="175">
        <v>-42959192</v>
      </c>
      <c r="G16" s="175">
        <v>0</v>
      </c>
      <c r="H16" s="175">
        <v>-42959192</v>
      </c>
    </row>
    <row r="17" spans="1:8" s="173" customFormat="1" x14ac:dyDescent="0.3">
      <c r="A17" s="220"/>
      <c r="B17" s="220"/>
      <c r="C17" s="220" t="s">
        <v>8</v>
      </c>
      <c r="D17" s="174" t="s">
        <v>63</v>
      </c>
      <c r="E17" s="175">
        <v>5920404000</v>
      </c>
      <c r="F17" s="175">
        <v>0</v>
      </c>
      <c r="G17" s="175">
        <v>0</v>
      </c>
      <c r="H17" s="175">
        <v>5920404000</v>
      </c>
    </row>
    <row r="18" spans="1:8" s="173" customFormat="1" x14ac:dyDescent="0.3">
      <c r="A18" s="221"/>
      <c r="B18" s="221"/>
      <c r="C18" s="221"/>
      <c r="D18" s="174" t="s">
        <v>64</v>
      </c>
      <c r="E18" s="175">
        <v>5920404000</v>
      </c>
      <c r="F18" s="175">
        <v>0</v>
      </c>
      <c r="G18" s="175">
        <v>0</v>
      </c>
      <c r="H18" s="175">
        <v>5920404000</v>
      </c>
    </row>
    <row r="19" spans="1:8" s="173" customFormat="1" x14ac:dyDescent="0.3">
      <c r="A19" s="221"/>
      <c r="B19" s="221"/>
      <c r="C19" s="222"/>
      <c r="D19" s="174" t="s">
        <v>1</v>
      </c>
      <c r="E19" s="175">
        <v>0</v>
      </c>
      <c r="F19" s="175">
        <v>0</v>
      </c>
      <c r="G19" s="175">
        <v>0</v>
      </c>
      <c r="H19" s="175">
        <v>0</v>
      </c>
    </row>
    <row r="20" spans="1:8" s="173" customFormat="1" x14ac:dyDescent="0.3">
      <c r="A20" s="221"/>
      <c r="B20" s="221"/>
      <c r="C20" s="220" t="s">
        <v>9</v>
      </c>
      <c r="D20" s="174" t="s">
        <v>63</v>
      </c>
      <c r="E20" s="175">
        <v>442250000</v>
      </c>
      <c r="F20" s="175">
        <v>0</v>
      </c>
      <c r="G20" s="175">
        <v>0</v>
      </c>
      <c r="H20" s="175">
        <v>442250000</v>
      </c>
    </row>
    <row r="21" spans="1:8" s="173" customFormat="1" x14ac:dyDescent="0.3">
      <c r="A21" s="221"/>
      <c r="B21" s="221"/>
      <c r="C21" s="221"/>
      <c r="D21" s="174" t="s">
        <v>64</v>
      </c>
      <c r="E21" s="175">
        <v>442250000</v>
      </c>
      <c r="F21" s="175">
        <v>0</v>
      </c>
      <c r="G21" s="175">
        <v>0</v>
      </c>
      <c r="H21" s="175">
        <v>442250000</v>
      </c>
    </row>
    <row r="22" spans="1:8" s="173" customFormat="1" x14ac:dyDescent="0.3">
      <c r="A22" s="221"/>
      <c r="B22" s="221"/>
      <c r="C22" s="222"/>
      <c r="D22" s="174" t="s">
        <v>1</v>
      </c>
      <c r="E22" s="175">
        <v>0</v>
      </c>
      <c r="F22" s="175">
        <v>0</v>
      </c>
      <c r="G22" s="175">
        <v>0</v>
      </c>
      <c r="H22" s="175">
        <v>0</v>
      </c>
    </row>
    <row r="23" spans="1:8" s="173" customFormat="1" x14ac:dyDescent="0.3">
      <c r="A23" s="221"/>
      <c r="B23" s="221"/>
      <c r="C23" s="220" t="s">
        <v>10</v>
      </c>
      <c r="D23" s="174" t="s">
        <v>63</v>
      </c>
      <c r="E23" s="175">
        <v>253231670</v>
      </c>
      <c r="F23" s="175">
        <v>0</v>
      </c>
      <c r="G23" s="175">
        <v>0</v>
      </c>
      <c r="H23" s="175">
        <v>253231670</v>
      </c>
    </row>
    <row r="24" spans="1:8" s="173" customFormat="1" x14ac:dyDescent="0.3">
      <c r="A24" s="221"/>
      <c r="B24" s="221"/>
      <c r="C24" s="221"/>
      <c r="D24" s="174" t="s">
        <v>64</v>
      </c>
      <c r="E24" s="175">
        <v>253231670</v>
      </c>
      <c r="F24" s="175">
        <v>0</v>
      </c>
      <c r="G24" s="175">
        <v>0</v>
      </c>
      <c r="H24" s="175">
        <v>253231670</v>
      </c>
    </row>
    <row r="25" spans="1:8" s="173" customFormat="1" x14ac:dyDescent="0.3">
      <c r="A25" s="221"/>
      <c r="B25" s="221"/>
      <c r="C25" s="222"/>
      <c r="D25" s="174" t="s">
        <v>1</v>
      </c>
      <c r="E25" s="175">
        <v>0</v>
      </c>
      <c r="F25" s="175">
        <v>0</v>
      </c>
      <c r="G25" s="175">
        <v>0</v>
      </c>
      <c r="H25" s="175">
        <v>0</v>
      </c>
    </row>
    <row r="26" spans="1:8" s="173" customFormat="1" x14ac:dyDescent="0.3">
      <c r="A26" s="221"/>
      <c r="B26" s="221" t="s">
        <v>11</v>
      </c>
      <c r="C26" s="220"/>
      <c r="D26" s="174" t="s">
        <v>63</v>
      </c>
      <c r="E26" s="175">
        <v>6615885670</v>
      </c>
      <c r="F26" s="175">
        <v>0</v>
      </c>
      <c r="G26" s="175">
        <v>0</v>
      </c>
      <c r="H26" s="175">
        <v>6615885670</v>
      </c>
    </row>
    <row r="27" spans="1:8" s="173" customFormat="1" x14ac:dyDescent="0.3">
      <c r="A27" s="221"/>
      <c r="B27" s="221"/>
      <c r="C27" s="221"/>
      <c r="D27" s="174" t="s">
        <v>64</v>
      </c>
      <c r="E27" s="175">
        <v>6615885670</v>
      </c>
      <c r="F27" s="175">
        <v>0</v>
      </c>
      <c r="G27" s="175">
        <v>0</v>
      </c>
      <c r="H27" s="175">
        <v>6615885670</v>
      </c>
    </row>
    <row r="28" spans="1:8" s="173" customFormat="1" x14ac:dyDescent="0.3">
      <c r="A28" s="221"/>
      <c r="B28" s="222"/>
      <c r="C28" s="222"/>
      <c r="D28" s="174" t="s">
        <v>1</v>
      </c>
      <c r="E28" s="175">
        <v>0</v>
      </c>
      <c r="F28" s="175">
        <v>0</v>
      </c>
      <c r="G28" s="175">
        <v>0</v>
      </c>
      <c r="H28" s="175">
        <v>0</v>
      </c>
    </row>
    <row r="29" spans="1:8" s="173" customFormat="1" x14ac:dyDescent="0.3">
      <c r="A29" s="221" t="s">
        <v>11</v>
      </c>
      <c r="B29" s="220"/>
      <c r="C29" s="220"/>
      <c r="D29" s="174" t="s">
        <v>63</v>
      </c>
      <c r="E29" s="175">
        <v>6615885670</v>
      </c>
      <c r="F29" s="175">
        <v>0</v>
      </c>
      <c r="G29" s="175">
        <v>0</v>
      </c>
      <c r="H29" s="175">
        <v>6615885670</v>
      </c>
    </row>
    <row r="30" spans="1:8" s="173" customFormat="1" x14ac:dyDescent="0.3">
      <c r="A30" s="221"/>
      <c r="B30" s="221"/>
      <c r="C30" s="221"/>
      <c r="D30" s="174" t="s">
        <v>64</v>
      </c>
      <c r="E30" s="175">
        <v>6615885670</v>
      </c>
      <c r="F30" s="175">
        <v>0</v>
      </c>
      <c r="G30" s="175">
        <v>0</v>
      </c>
      <c r="H30" s="175">
        <v>6615885670</v>
      </c>
    </row>
    <row r="31" spans="1:8" s="173" customFormat="1" x14ac:dyDescent="0.3">
      <c r="A31" s="222"/>
      <c r="B31" s="222"/>
      <c r="C31" s="222"/>
      <c r="D31" s="174" t="s">
        <v>1</v>
      </c>
      <c r="E31" s="175">
        <v>0</v>
      </c>
      <c r="F31" s="175">
        <v>0</v>
      </c>
      <c r="G31" s="175">
        <v>0</v>
      </c>
      <c r="H31" s="175">
        <v>0</v>
      </c>
    </row>
    <row r="32" spans="1:8" s="173" customFormat="1" x14ac:dyDescent="0.3">
      <c r="A32" s="220"/>
      <c r="B32" s="220"/>
      <c r="C32" s="220" t="s">
        <v>12</v>
      </c>
      <c r="D32" s="174" t="s">
        <v>63</v>
      </c>
      <c r="E32" s="175">
        <v>0</v>
      </c>
      <c r="F32" s="175">
        <v>5265360</v>
      </c>
      <c r="G32" s="175">
        <v>0</v>
      </c>
      <c r="H32" s="175">
        <v>5265360</v>
      </c>
    </row>
    <row r="33" spans="1:8" s="173" customFormat="1" x14ac:dyDescent="0.3">
      <c r="A33" s="221"/>
      <c r="B33" s="221"/>
      <c r="C33" s="221"/>
      <c r="D33" s="174" t="s">
        <v>64</v>
      </c>
      <c r="E33" s="175">
        <v>0</v>
      </c>
      <c r="F33" s="175">
        <v>0</v>
      </c>
      <c r="G33" s="175">
        <v>0</v>
      </c>
      <c r="H33" s="175">
        <v>0</v>
      </c>
    </row>
    <row r="34" spans="1:8" s="173" customFormat="1" x14ac:dyDescent="0.3">
      <c r="A34" s="221"/>
      <c r="B34" s="221"/>
      <c r="C34" s="222"/>
      <c r="D34" s="174" t="s">
        <v>1</v>
      </c>
      <c r="E34" s="175">
        <v>0</v>
      </c>
      <c r="F34" s="175">
        <v>5265360</v>
      </c>
      <c r="G34" s="175">
        <v>0</v>
      </c>
      <c r="H34" s="175">
        <v>5265360</v>
      </c>
    </row>
    <row r="35" spans="1:8" s="173" customFormat="1" x14ac:dyDescent="0.3">
      <c r="A35" s="221"/>
      <c r="B35" s="221" t="s">
        <v>13</v>
      </c>
      <c r="C35" s="220"/>
      <c r="D35" s="174" t="s">
        <v>63</v>
      </c>
      <c r="E35" s="175">
        <v>0</v>
      </c>
      <c r="F35" s="175">
        <v>5265360</v>
      </c>
      <c r="G35" s="175">
        <v>0</v>
      </c>
      <c r="H35" s="175">
        <v>5265360</v>
      </c>
    </row>
    <row r="36" spans="1:8" s="173" customFormat="1" x14ac:dyDescent="0.3">
      <c r="A36" s="221"/>
      <c r="B36" s="221"/>
      <c r="C36" s="221"/>
      <c r="D36" s="174" t="s">
        <v>64</v>
      </c>
      <c r="E36" s="175">
        <v>0</v>
      </c>
      <c r="F36" s="175">
        <v>0</v>
      </c>
      <c r="G36" s="175">
        <v>0</v>
      </c>
      <c r="H36" s="175">
        <v>0</v>
      </c>
    </row>
    <row r="37" spans="1:8" s="173" customFormat="1" x14ac:dyDescent="0.3">
      <c r="A37" s="221"/>
      <c r="B37" s="222"/>
      <c r="C37" s="222"/>
      <c r="D37" s="174" t="s">
        <v>1</v>
      </c>
      <c r="E37" s="175">
        <v>0</v>
      </c>
      <c r="F37" s="175">
        <v>5265360</v>
      </c>
      <c r="G37" s="175">
        <v>0</v>
      </c>
      <c r="H37" s="175">
        <v>5265360</v>
      </c>
    </row>
    <row r="38" spans="1:8" s="173" customFormat="1" x14ac:dyDescent="0.3">
      <c r="A38" s="221" t="s">
        <v>13</v>
      </c>
      <c r="B38" s="220"/>
      <c r="C38" s="220"/>
      <c r="D38" s="174" t="s">
        <v>63</v>
      </c>
      <c r="E38" s="175">
        <v>0</v>
      </c>
      <c r="F38" s="175">
        <v>5265360</v>
      </c>
      <c r="G38" s="175">
        <v>0</v>
      </c>
      <c r="H38" s="175">
        <v>5265360</v>
      </c>
    </row>
    <row r="39" spans="1:8" s="173" customFormat="1" x14ac:dyDescent="0.3">
      <c r="A39" s="221"/>
      <c r="B39" s="221"/>
      <c r="C39" s="221"/>
      <c r="D39" s="174" t="s">
        <v>64</v>
      </c>
      <c r="E39" s="175">
        <v>0</v>
      </c>
      <c r="F39" s="175">
        <v>0</v>
      </c>
      <c r="G39" s="175">
        <v>0</v>
      </c>
      <c r="H39" s="175">
        <v>0</v>
      </c>
    </row>
    <row r="40" spans="1:8" s="173" customFormat="1" x14ac:dyDescent="0.3">
      <c r="A40" s="222"/>
      <c r="B40" s="222"/>
      <c r="C40" s="222"/>
      <c r="D40" s="174" t="s">
        <v>1</v>
      </c>
      <c r="E40" s="175">
        <v>0</v>
      </c>
      <c r="F40" s="175">
        <v>5265360</v>
      </c>
      <c r="G40" s="175">
        <v>0</v>
      </c>
      <c r="H40" s="175">
        <v>5265360</v>
      </c>
    </row>
    <row r="41" spans="1:8" s="173" customFormat="1" x14ac:dyDescent="0.3">
      <c r="A41" s="220"/>
      <c r="B41" s="220"/>
      <c r="C41" s="220" t="s">
        <v>65</v>
      </c>
      <c r="D41" s="174" t="s">
        <v>63</v>
      </c>
      <c r="E41" s="175">
        <v>0</v>
      </c>
      <c r="F41" s="175">
        <v>0</v>
      </c>
      <c r="G41" s="175">
        <v>0</v>
      </c>
      <c r="H41" s="175">
        <v>0</v>
      </c>
    </row>
    <row r="42" spans="1:8" s="173" customFormat="1" x14ac:dyDescent="0.3">
      <c r="A42" s="221"/>
      <c r="B42" s="221"/>
      <c r="C42" s="221"/>
      <c r="D42" s="174" t="s">
        <v>64</v>
      </c>
      <c r="E42" s="175">
        <v>15330948</v>
      </c>
      <c r="F42" s="175">
        <v>236193</v>
      </c>
      <c r="G42" s="175">
        <v>0</v>
      </c>
      <c r="H42" s="175">
        <v>15567141</v>
      </c>
    </row>
    <row r="43" spans="1:8" s="173" customFormat="1" x14ac:dyDescent="0.3">
      <c r="A43" s="221"/>
      <c r="B43" s="221"/>
      <c r="C43" s="222"/>
      <c r="D43" s="174" t="s">
        <v>1</v>
      </c>
      <c r="E43" s="175">
        <v>-15330948</v>
      </c>
      <c r="F43" s="175">
        <v>-236193</v>
      </c>
      <c r="G43" s="175">
        <v>0</v>
      </c>
      <c r="H43" s="175">
        <v>-15567141</v>
      </c>
    </row>
    <row r="44" spans="1:8" s="173" customFormat="1" x14ac:dyDescent="0.3">
      <c r="A44" s="221"/>
      <c r="B44" s="221"/>
      <c r="C44" s="220" t="s">
        <v>66</v>
      </c>
      <c r="D44" s="174" t="s">
        <v>63</v>
      </c>
      <c r="E44" s="175">
        <v>0</v>
      </c>
      <c r="F44" s="175">
        <v>0</v>
      </c>
      <c r="G44" s="175">
        <v>0</v>
      </c>
      <c r="H44" s="175">
        <v>0</v>
      </c>
    </row>
    <row r="45" spans="1:8" s="173" customFormat="1" x14ac:dyDescent="0.3">
      <c r="A45" s="221"/>
      <c r="B45" s="221"/>
      <c r="C45" s="221"/>
      <c r="D45" s="174" t="s">
        <v>64</v>
      </c>
      <c r="E45" s="175">
        <v>0</v>
      </c>
      <c r="F45" s="175">
        <v>2065</v>
      </c>
      <c r="G45" s="175">
        <v>0</v>
      </c>
      <c r="H45" s="175">
        <v>2065</v>
      </c>
    </row>
    <row r="46" spans="1:8" s="173" customFormat="1" x14ac:dyDescent="0.3">
      <c r="A46" s="221"/>
      <c r="B46" s="221"/>
      <c r="C46" s="222"/>
      <c r="D46" s="174" t="s">
        <v>1</v>
      </c>
      <c r="E46" s="175">
        <v>0</v>
      </c>
      <c r="F46" s="175">
        <v>-2065</v>
      </c>
      <c r="G46" s="175">
        <v>0</v>
      </c>
      <c r="H46" s="175">
        <v>-2065</v>
      </c>
    </row>
    <row r="47" spans="1:8" s="173" customFormat="1" x14ac:dyDescent="0.3">
      <c r="A47" s="221"/>
      <c r="B47" s="221" t="s">
        <v>67</v>
      </c>
      <c r="C47" s="220"/>
      <c r="D47" s="174" t="s">
        <v>63</v>
      </c>
      <c r="E47" s="175">
        <v>0</v>
      </c>
      <c r="F47" s="175">
        <v>0</v>
      </c>
      <c r="G47" s="175">
        <v>0</v>
      </c>
      <c r="H47" s="175">
        <v>0</v>
      </c>
    </row>
    <row r="48" spans="1:8" s="173" customFormat="1" x14ac:dyDescent="0.3">
      <c r="A48" s="221"/>
      <c r="B48" s="221"/>
      <c r="C48" s="221"/>
      <c r="D48" s="174" t="s">
        <v>64</v>
      </c>
      <c r="E48" s="175">
        <v>15330948</v>
      </c>
      <c r="F48" s="175">
        <v>238258</v>
      </c>
      <c r="G48" s="175">
        <v>0</v>
      </c>
      <c r="H48" s="175">
        <v>15569206</v>
      </c>
    </row>
    <row r="49" spans="1:8" s="173" customFormat="1" x14ac:dyDescent="0.3">
      <c r="A49" s="221"/>
      <c r="B49" s="222"/>
      <c r="C49" s="222"/>
      <c r="D49" s="174" t="s">
        <v>1</v>
      </c>
      <c r="E49" s="175">
        <v>-15330948</v>
      </c>
      <c r="F49" s="175">
        <v>-238258</v>
      </c>
      <c r="G49" s="175">
        <v>0</v>
      </c>
      <c r="H49" s="175">
        <v>-15569206</v>
      </c>
    </row>
    <row r="50" spans="1:8" s="173" customFormat="1" x14ac:dyDescent="0.3">
      <c r="A50" s="221" t="s">
        <v>67</v>
      </c>
      <c r="B50" s="220"/>
      <c r="C50" s="220"/>
      <c r="D50" s="174" t="s">
        <v>63</v>
      </c>
      <c r="E50" s="175">
        <v>0</v>
      </c>
      <c r="F50" s="175">
        <v>0</v>
      </c>
      <c r="G50" s="175">
        <v>0</v>
      </c>
      <c r="H50" s="175">
        <v>0</v>
      </c>
    </row>
    <row r="51" spans="1:8" s="173" customFormat="1" x14ac:dyDescent="0.3">
      <c r="A51" s="221"/>
      <c r="B51" s="221"/>
      <c r="C51" s="221"/>
      <c r="D51" s="174" t="s">
        <v>64</v>
      </c>
      <c r="E51" s="175">
        <v>15330948</v>
      </c>
      <c r="F51" s="175">
        <v>238258</v>
      </c>
      <c r="G51" s="175">
        <v>0</v>
      </c>
      <c r="H51" s="175">
        <v>15569206</v>
      </c>
    </row>
    <row r="52" spans="1:8" s="173" customFormat="1" x14ac:dyDescent="0.3">
      <c r="A52" s="222"/>
      <c r="B52" s="222"/>
      <c r="C52" s="222"/>
      <c r="D52" s="174" t="s">
        <v>1</v>
      </c>
      <c r="E52" s="175">
        <v>-15330948</v>
      </c>
      <c r="F52" s="175">
        <v>-238258</v>
      </c>
      <c r="G52" s="175">
        <v>0</v>
      </c>
      <c r="H52" s="175">
        <v>-15569206</v>
      </c>
    </row>
    <row r="53" spans="1:8" s="176" customFormat="1" x14ac:dyDescent="0.3">
      <c r="A53" s="223" t="s">
        <v>68</v>
      </c>
      <c r="B53" s="224"/>
      <c r="C53" s="224"/>
      <c r="D53" s="177" t="s">
        <v>63</v>
      </c>
      <c r="E53" s="178">
        <v>6615885670</v>
      </c>
      <c r="F53" s="178">
        <v>1519884540</v>
      </c>
      <c r="G53" s="178">
        <v>0</v>
      </c>
      <c r="H53" s="178">
        <v>8135770210</v>
      </c>
    </row>
    <row r="54" spans="1:8" s="176" customFormat="1" x14ac:dyDescent="0.3">
      <c r="A54" s="225"/>
      <c r="B54" s="226"/>
      <c r="C54" s="226"/>
      <c r="D54" s="179" t="s">
        <v>64</v>
      </c>
      <c r="E54" s="180">
        <v>6631216618</v>
      </c>
      <c r="F54" s="180">
        <v>1557816630</v>
      </c>
      <c r="G54" s="180">
        <v>0</v>
      </c>
      <c r="H54" s="180">
        <v>8189033248</v>
      </c>
    </row>
    <row r="55" spans="1:8" s="176" customFormat="1" x14ac:dyDescent="0.3">
      <c r="A55" s="227"/>
      <c r="B55" s="228"/>
      <c r="C55" s="228"/>
      <c r="D55" s="179" t="s">
        <v>1</v>
      </c>
      <c r="E55" s="180">
        <v>-15330948</v>
      </c>
      <c r="F55" s="180">
        <v>-37932090</v>
      </c>
      <c r="G55" s="180">
        <v>0</v>
      </c>
      <c r="H55" s="180">
        <v>-53263038</v>
      </c>
    </row>
  </sheetData>
  <mergeCells count="57">
    <mergeCell ref="A53:C55"/>
    <mergeCell ref="A1:H1"/>
    <mergeCell ref="A2:C2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  <mergeCell ref="A5:A7"/>
    <mergeCell ref="B5:B7"/>
    <mergeCell ref="C5:C7"/>
    <mergeCell ref="A8:A10"/>
    <mergeCell ref="B8:B10"/>
    <mergeCell ref="C8:C10"/>
    <mergeCell ref="A3:C3"/>
    <mergeCell ref="E3:E4"/>
    <mergeCell ref="F3:F4"/>
    <mergeCell ref="G3:G4"/>
    <mergeCell ref="H3:H4"/>
    <mergeCell ref="D3:D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274E-2492-40E8-A65F-426760BEF484}">
  <dimension ref="A1:M151"/>
  <sheetViews>
    <sheetView topLeftCell="A145" workbookViewId="0">
      <selection activeCell="C143" sqref="C143:C145"/>
    </sheetView>
  </sheetViews>
  <sheetFormatPr defaultRowHeight="16.5" x14ac:dyDescent="0.3"/>
  <cols>
    <col min="1" max="1" width="12" style="77" customWidth="1"/>
    <col min="2" max="2" width="16.75" style="77" customWidth="1"/>
    <col min="3" max="3" width="21" style="77" customWidth="1"/>
    <col min="4" max="4" width="13" style="77" customWidth="1"/>
    <col min="5" max="5" width="21.5" style="77" customWidth="1"/>
    <col min="6" max="6" width="19.875" style="77" customWidth="1"/>
    <col min="7" max="7" width="18.5" style="77" customWidth="1"/>
    <col min="8" max="8" width="14" style="77" customWidth="1"/>
  </cols>
  <sheetData>
    <row r="1" spans="1:13" ht="27.75" customHeight="1" x14ac:dyDescent="0.3">
      <c r="A1" s="229" t="s">
        <v>311</v>
      </c>
      <c r="B1" s="229"/>
      <c r="C1" s="229"/>
      <c r="D1" s="229"/>
      <c r="E1" s="229"/>
      <c r="F1" s="229"/>
      <c r="G1" s="229"/>
      <c r="H1" s="229"/>
    </row>
    <row r="2" spans="1:13" ht="17.25" x14ac:dyDescent="0.3">
      <c r="A2" s="183" t="s">
        <v>71</v>
      </c>
      <c r="B2" s="183"/>
      <c r="C2" s="183"/>
      <c r="D2" s="1"/>
      <c r="E2" s="1"/>
      <c r="F2" s="2"/>
      <c r="G2" s="2"/>
      <c r="H2" s="2"/>
      <c r="I2" s="2"/>
      <c r="J2" s="2"/>
      <c r="K2" s="2"/>
      <c r="L2" s="2"/>
      <c r="M2" s="2"/>
    </row>
    <row r="3" spans="1:13" x14ac:dyDescent="0.3">
      <c r="A3" s="216" t="s">
        <v>0</v>
      </c>
      <c r="B3" s="217"/>
      <c r="C3" s="217"/>
      <c r="D3" s="218" t="s">
        <v>58</v>
      </c>
      <c r="E3" s="218" t="s">
        <v>69</v>
      </c>
      <c r="F3" s="218" t="s">
        <v>60</v>
      </c>
      <c r="G3" s="218" t="s">
        <v>61</v>
      </c>
      <c r="H3" s="218" t="s">
        <v>62</v>
      </c>
    </row>
    <row r="4" spans="1:13" x14ac:dyDescent="0.3">
      <c r="A4" s="76" t="s">
        <v>2</v>
      </c>
      <c r="B4" s="76" t="s">
        <v>3</v>
      </c>
      <c r="C4" s="76" t="s">
        <v>4</v>
      </c>
      <c r="D4" s="219"/>
      <c r="E4" s="219"/>
      <c r="F4" s="219"/>
      <c r="G4" s="219"/>
      <c r="H4" s="219"/>
    </row>
    <row r="5" spans="1:13" s="173" customFormat="1" x14ac:dyDescent="0.3">
      <c r="A5" s="230"/>
      <c r="B5" s="230"/>
      <c r="C5" s="230" t="s">
        <v>14</v>
      </c>
      <c r="D5" s="166" t="s">
        <v>63</v>
      </c>
      <c r="E5" s="181">
        <v>561276520</v>
      </c>
      <c r="F5" s="181">
        <v>0</v>
      </c>
      <c r="G5" s="181">
        <v>0</v>
      </c>
      <c r="H5" s="181">
        <v>561276520</v>
      </c>
    </row>
    <row r="6" spans="1:13" s="173" customFormat="1" x14ac:dyDescent="0.3">
      <c r="A6" s="231"/>
      <c r="B6" s="231"/>
      <c r="C6" s="231"/>
      <c r="D6" s="160" t="s">
        <v>64</v>
      </c>
      <c r="E6" s="164">
        <v>504561840</v>
      </c>
      <c r="F6" s="164">
        <v>0</v>
      </c>
      <c r="G6" s="164">
        <v>0</v>
      </c>
      <c r="H6" s="164">
        <v>504561840</v>
      </c>
    </row>
    <row r="7" spans="1:13" s="173" customFormat="1" x14ac:dyDescent="0.3">
      <c r="A7" s="231"/>
      <c r="B7" s="231"/>
      <c r="C7" s="232"/>
      <c r="D7" s="160" t="s">
        <v>1</v>
      </c>
      <c r="E7" s="164">
        <v>56714680</v>
      </c>
      <c r="F7" s="164">
        <v>0</v>
      </c>
      <c r="G7" s="164">
        <v>0</v>
      </c>
      <c r="H7" s="164">
        <v>56714680</v>
      </c>
    </row>
    <row r="8" spans="1:13" s="173" customFormat="1" x14ac:dyDescent="0.3">
      <c r="A8" s="231"/>
      <c r="B8" s="231"/>
      <c r="C8" s="230" t="s">
        <v>15</v>
      </c>
      <c r="D8" s="160" t="s">
        <v>63</v>
      </c>
      <c r="E8" s="164">
        <v>144206030</v>
      </c>
      <c r="F8" s="164">
        <v>0</v>
      </c>
      <c r="G8" s="164">
        <v>0</v>
      </c>
      <c r="H8" s="164">
        <v>144206030</v>
      </c>
    </row>
    <row r="9" spans="1:13" s="173" customFormat="1" x14ac:dyDescent="0.3">
      <c r="A9" s="231"/>
      <c r="B9" s="231"/>
      <c r="C9" s="231"/>
      <c r="D9" s="160" t="s">
        <v>64</v>
      </c>
      <c r="E9" s="164">
        <v>118239260</v>
      </c>
      <c r="F9" s="164">
        <v>0</v>
      </c>
      <c r="G9" s="164">
        <v>0</v>
      </c>
      <c r="H9" s="164">
        <v>118239260</v>
      </c>
    </row>
    <row r="10" spans="1:13" s="173" customFormat="1" x14ac:dyDescent="0.3">
      <c r="A10" s="231"/>
      <c r="B10" s="231"/>
      <c r="C10" s="232"/>
      <c r="D10" s="160" t="s">
        <v>1</v>
      </c>
      <c r="E10" s="164">
        <v>25966770</v>
      </c>
      <c r="F10" s="164">
        <v>0</v>
      </c>
      <c r="G10" s="164">
        <v>0</v>
      </c>
      <c r="H10" s="164">
        <v>25966770</v>
      </c>
    </row>
    <row r="11" spans="1:13" s="173" customFormat="1" x14ac:dyDescent="0.3">
      <c r="A11" s="231"/>
      <c r="B11" s="231"/>
      <c r="C11" s="230" t="s">
        <v>16</v>
      </c>
      <c r="D11" s="160" t="s">
        <v>63</v>
      </c>
      <c r="E11" s="164">
        <v>58349300</v>
      </c>
      <c r="F11" s="164">
        <v>0</v>
      </c>
      <c r="G11" s="164">
        <v>0</v>
      </c>
      <c r="H11" s="164">
        <v>58349300</v>
      </c>
    </row>
    <row r="12" spans="1:13" s="173" customFormat="1" x14ac:dyDescent="0.3">
      <c r="A12" s="231"/>
      <c r="B12" s="231"/>
      <c r="C12" s="231"/>
      <c r="D12" s="160" t="s">
        <v>64</v>
      </c>
      <c r="E12" s="164">
        <v>46652620</v>
      </c>
      <c r="F12" s="164">
        <v>0</v>
      </c>
      <c r="G12" s="164">
        <v>0</v>
      </c>
      <c r="H12" s="164">
        <v>46652620</v>
      </c>
    </row>
    <row r="13" spans="1:13" s="173" customFormat="1" x14ac:dyDescent="0.3">
      <c r="A13" s="231"/>
      <c r="B13" s="231"/>
      <c r="C13" s="232"/>
      <c r="D13" s="160" t="s">
        <v>1</v>
      </c>
      <c r="E13" s="164">
        <v>11696680</v>
      </c>
      <c r="F13" s="164">
        <v>0</v>
      </c>
      <c r="G13" s="164">
        <v>0</v>
      </c>
      <c r="H13" s="164">
        <v>11696680</v>
      </c>
    </row>
    <row r="14" spans="1:13" s="173" customFormat="1" x14ac:dyDescent="0.3">
      <c r="A14" s="231"/>
      <c r="B14" s="231"/>
      <c r="C14" s="230" t="s">
        <v>17</v>
      </c>
      <c r="D14" s="160" t="s">
        <v>63</v>
      </c>
      <c r="E14" s="164">
        <v>74208925</v>
      </c>
      <c r="F14" s="164">
        <v>0</v>
      </c>
      <c r="G14" s="164">
        <v>0</v>
      </c>
      <c r="H14" s="164">
        <v>74208925</v>
      </c>
    </row>
    <row r="15" spans="1:13" s="173" customFormat="1" x14ac:dyDescent="0.3">
      <c r="A15" s="231"/>
      <c r="B15" s="231"/>
      <c r="C15" s="231"/>
      <c r="D15" s="160" t="s">
        <v>64</v>
      </c>
      <c r="E15" s="164">
        <v>60397860</v>
      </c>
      <c r="F15" s="164">
        <v>0</v>
      </c>
      <c r="G15" s="164">
        <v>0</v>
      </c>
      <c r="H15" s="164">
        <v>60397860</v>
      </c>
    </row>
    <row r="16" spans="1:13" s="173" customFormat="1" x14ac:dyDescent="0.3">
      <c r="A16" s="231"/>
      <c r="B16" s="231"/>
      <c r="C16" s="232"/>
      <c r="D16" s="160" t="s">
        <v>1</v>
      </c>
      <c r="E16" s="164">
        <v>13811065</v>
      </c>
      <c r="F16" s="164">
        <v>0</v>
      </c>
      <c r="G16" s="164">
        <v>0</v>
      </c>
      <c r="H16" s="164">
        <v>13811065</v>
      </c>
    </row>
    <row r="17" spans="1:8" s="173" customFormat="1" x14ac:dyDescent="0.3">
      <c r="A17" s="231"/>
      <c r="B17" s="231" t="s">
        <v>18</v>
      </c>
      <c r="C17" s="230"/>
      <c r="D17" s="160" t="s">
        <v>63</v>
      </c>
      <c r="E17" s="164">
        <v>838040775</v>
      </c>
      <c r="F17" s="164">
        <v>0</v>
      </c>
      <c r="G17" s="164">
        <v>0</v>
      </c>
      <c r="H17" s="164">
        <v>838040775</v>
      </c>
    </row>
    <row r="18" spans="1:8" s="173" customFormat="1" x14ac:dyDescent="0.3">
      <c r="A18" s="231"/>
      <c r="B18" s="231"/>
      <c r="C18" s="231"/>
      <c r="D18" s="160" t="s">
        <v>64</v>
      </c>
      <c r="E18" s="164">
        <v>729851580</v>
      </c>
      <c r="F18" s="164">
        <v>0</v>
      </c>
      <c r="G18" s="164">
        <v>0</v>
      </c>
      <c r="H18" s="164">
        <v>729851580</v>
      </c>
    </row>
    <row r="19" spans="1:8" s="173" customFormat="1" x14ac:dyDescent="0.3">
      <c r="A19" s="231"/>
      <c r="B19" s="232"/>
      <c r="C19" s="232"/>
      <c r="D19" s="160" t="s">
        <v>1</v>
      </c>
      <c r="E19" s="164">
        <v>108189195</v>
      </c>
      <c r="F19" s="164">
        <v>0</v>
      </c>
      <c r="G19" s="164">
        <v>0</v>
      </c>
      <c r="H19" s="164">
        <v>108189195</v>
      </c>
    </row>
    <row r="20" spans="1:8" s="173" customFormat="1" x14ac:dyDescent="0.3">
      <c r="A20" s="231"/>
      <c r="B20" s="230"/>
      <c r="C20" s="230" t="s">
        <v>19</v>
      </c>
      <c r="D20" s="160" t="s">
        <v>63</v>
      </c>
      <c r="E20" s="164">
        <v>4200000</v>
      </c>
      <c r="F20" s="164">
        <v>0</v>
      </c>
      <c r="G20" s="164">
        <v>0</v>
      </c>
      <c r="H20" s="164">
        <v>4200000</v>
      </c>
    </row>
    <row r="21" spans="1:8" s="173" customFormat="1" x14ac:dyDescent="0.3">
      <c r="A21" s="231"/>
      <c r="B21" s="231"/>
      <c r="C21" s="231"/>
      <c r="D21" s="160" t="s">
        <v>64</v>
      </c>
      <c r="E21" s="164">
        <v>3599520</v>
      </c>
      <c r="F21" s="164">
        <v>0</v>
      </c>
      <c r="G21" s="164">
        <v>0</v>
      </c>
      <c r="H21" s="164">
        <v>3599520</v>
      </c>
    </row>
    <row r="22" spans="1:8" s="173" customFormat="1" x14ac:dyDescent="0.3">
      <c r="A22" s="231"/>
      <c r="B22" s="231"/>
      <c r="C22" s="232"/>
      <c r="D22" s="160" t="s">
        <v>1</v>
      </c>
      <c r="E22" s="164">
        <v>600480</v>
      </c>
      <c r="F22" s="164">
        <v>0</v>
      </c>
      <c r="G22" s="164">
        <v>0</v>
      </c>
      <c r="H22" s="164">
        <v>600480</v>
      </c>
    </row>
    <row r="23" spans="1:8" s="173" customFormat="1" x14ac:dyDescent="0.3">
      <c r="A23" s="231"/>
      <c r="B23" s="231"/>
      <c r="C23" s="230" t="s">
        <v>20</v>
      </c>
      <c r="D23" s="160" t="s">
        <v>63</v>
      </c>
      <c r="E23" s="164">
        <v>3220000</v>
      </c>
      <c r="F23" s="164">
        <v>0</v>
      </c>
      <c r="G23" s="164">
        <v>0</v>
      </c>
      <c r="H23" s="164">
        <v>3220000</v>
      </c>
    </row>
    <row r="24" spans="1:8" s="173" customFormat="1" x14ac:dyDescent="0.3">
      <c r="A24" s="231"/>
      <c r="B24" s="231"/>
      <c r="C24" s="231"/>
      <c r="D24" s="160" t="s">
        <v>64</v>
      </c>
      <c r="E24" s="164">
        <v>3220000</v>
      </c>
      <c r="F24" s="164">
        <v>0</v>
      </c>
      <c r="G24" s="164">
        <v>0</v>
      </c>
      <c r="H24" s="164">
        <v>3220000</v>
      </c>
    </row>
    <row r="25" spans="1:8" s="173" customFormat="1" x14ac:dyDescent="0.3">
      <c r="A25" s="231"/>
      <c r="B25" s="231"/>
      <c r="C25" s="232"/>
      <c r="D25" s="160" t="s">
        <v>1</v>
      </c>
      <c r="E25" s="164">
        <v>0</v>
      </c>
      <c r="F25" s="164">
        <v>0</v>
      </c>
      <c r="G25" s="164">
        <v>0</v>
      </c>
      <c r="H25" s="164">
        <v>0</v>
      </c>
    </row>
    <row r="26" spans="1:8" s="173" customFormat="1" x14ac:dyDescent="0.3">
      <c r="A26" s="231"/>
      <c r="B26" s="231" t="s">
        <v>21</v>
      </c>
      <c r="C26" s="230"/>
      <c r="D26" s="160" t="s">
        <v>63</v>
      </c>
      <c r="E26" s="164">
        <v>7420000</v>
      </c>
      <c r="F26" s="164">
        <v>0</v>
      </c>
      <c r="G26" s="164">
        <v>0</v>
      </c>
      <c r="H26" s="164">
        <v>7420000</v>
      </c>
    </row>
    <row r="27" spans="1:8" s="173" customFormat="1" x14ac:dyDescent="0.3">
      <c r="A27" s="231"/>
      <c r="B27" s="231"/>
      <c r="C27" s="231"/>
      <c r="D27" s="160" t="s">
        <v>64</v>
      </c>
      <c r="E27" s="164">
        <v>6819520</v>
      </c>
      <c r="F27" s="164">
        <v>0</v>
      </c>
      <c r="G27" s="164">
        <v>0</v>
      </c>
      <c r="H27" s="164">
        <v>6819520</v>
      </c>
    </row>
    <row r="28" spans="1:8" s="173" customFormat="1" x14ac:dyDescent="0.3">
      <c r="A28" s="231"/>
      <c r="B28" s="232"/>
      <c r="C28" s="232"/>
      <c r="D28" s="160" t="s">
        <v>1</v>
      </c>
      <c r="E28" s="164">
        <v>600480</v>
      </c>
      <c r="F28" s="164">
        <v>0</v>
      </c>
      <c r="G28" s="164">
        <v>0</v>
      </c>
      <c r="H28" s="164">
        <v>600480</v>
      </c>
    </row>
    <row r="29" spans="1:8" s="173" customFormat="1" x14ac:dyDescent="0.3">
      <c r="A29" s="231"/>
      <c r="B29" s="230"/>
      <c r="C29" s="230" t="s">
        <v>22</v>
      </c>
      <c r="D29" s="160" t="s">
        <v>63</v>
      </c>
      <c r="E29" s="164">
        <v>950000</v>
      </c>
      <c r="F29" s="164">
        <v>0</v>
      </c>
      <c r="G29" s="164">
        <v>0</v>
      </c>
      <c r="H29" s="164">
        <v>950000</v>
      </c>
    </row>
    <row r="30" spans="1:8" s="173" customFormat="1" x14ac:dyDescent="0.3">
      <c r="A30" s="231"/>
      <c r="B30" s="231"/>
      <c r="C30" s="231"/>
      <c r="D30" s="160" t="s">
        <v>64</v>
      </c>
      <c r="E30" s="164">
        <v>520000</v>
      </c>
      <c r="F30" s="164">
        <v>0</v>
      </c>
      <c r="G30" s="164">
        <v>0</v>
      </c>
      <c r="H30" s="164">
        <v>520000</v>
      </c>
    </row>
    <row r="31" spans="1:8" s="173" customFormat="1" x14ac:dyDescent="0.3">
      <c r="A31" s="231"/>
      <c r="B31" s="231"/>
      <c r="C31" s="232"/>
      <c r="D31" s="160" t="s">
        <v>1</v>
      </c>
      <c r="E31" s="164">
        <v>430000</v>
      </c>
      <c r="F31" s="164">
        <v>0</v>
      </c>
      <c r="G31" s="164">
        <v>0</v>
      </c>
      <c r="H31" s="164">
        <v>430000</v>
      </c>
    </row>
    <row r="32" spans="1:8" s="173" customFormat="1" x14ac:dyDescent="0.3">
      <c r="A32" s="231"/>
      <c r="B32" s="231"/>
      <c r="C32" s="230" t="s">
        <v>23</v>
      </c>
      <c r="D32" s="160" t="s">
        <v>63</v>
      </c>
      <c r="E32" s="164">
        <v>71644815</v>
      </c>
      <c r="F32" s="164">
        <v>0</v>
      </c>
      <c r="G32" s="164">
        <v>0</v>
      </c>
      <c r="H32" s="164">
        <v>71644815</v>
      </c>
    </row>
    <row r="33" spans="1:8" s="173" customFormat="1" x14ac:dyDescent="0.3">
      <c r="A33" s="231"/>
      <c r="B33" s="231"/>
      <c r="C33" s="231"/>
      <c r="D33" s="160" t="s">
        <v>64</v>
      </c>
      <c r="E33" s="164">
        <v>65781461</v>
      </c>
      <c r="F33" s="164">
        <v>0</v>
      </c>
      <c r="G33" s="164">
        <v>0</v>
      </c>
      <c r="H33" s="164">
        <v>65781461</v>
      </c>
    </row>
    <row r="34" spans="1:8" s="173" customFormat="1" x14ac:dyDescent="0.3">
      <c r="A34" s="231"/>
      <c r="B34" s="231"/>
      <c r="C34" s="232"/>
      <c r="D34" s="160" t="s">
        <v>1</v>
      </c>
      <c r="E34" s="164">
        <v>5863354</v>
      </c>
      <c r="F34" s="164">
        <v>0</v>
      </c>
      <c r="G34" s="164">
        <v>0</v>
      </c>
      <c r="H34" s="164">
        <v>5863354</v>
      </c>
    </row>
    <row r="35" spans="1:8" s="173" customFormat="1" x14ac:dyDescent="0.3">
      <c r="A35" s="231"/>
      <c r="B35" s="231"/>
      <c r="C35" s="230" t="s">
        <v>24</v>
      </c>
      <c r="D35" s="160" t="s">
        <v>63</v>
      </c>
      <c r="E35" s="164">
        <v>22403960</v>
      </c>
      <c r="F35" s="164">
        <v>0</v>
      </c>
      <c r="G35" s="164">
        <v>0</v>
      </c>
      <c r="H35" s="164">
        <v>22403960</v>
      </c>
    </row>
    <row r="36" spans="1:8" s="173" customFormat="1" x14ac:dyDescent="0.3">
      <c r="A36" s="231"/>
      <c r="B36" s="231"/>
      <c r="C36" s="231"/>
      <c r="D36" s="160" t="s">
        <v>64</v>
      </c>
      <c r="E36" s="164">
        <v>19583456</v>
      </c>
      <c r="F36" s="164">
        <v>0</v>
      </c>
      <c r="G36" s="164">
        <v>0</v>
      </c>
      <c r="H36" s="164">
        <v>19583456</v>
      </c>
    </row>
    <row r="37" spans="1:8" s="173" customFormat="1" x14ac:dyDescent="0.3">
      <c r="A37" s="231"/>
      <c r="B37" s="231"/>
      <c r="C37" s="232"/>
      <c r="D37" s="160" t="s">
        <v>1</v>
      </c>
      <c r="E37" s="164">
        <v>2820504</v>
      </c>
      <c r="F37" s="164">
        <v>0</v>
      </c>
      <c r="G37" s="164">
        <v>0</v>
      </c>
      <c r="H37" s="164">
        <v>2820504</v>
      </c>
    </row>
    <row r="38" spans="1:8" s="173" customFormat="1" x14ac:dyDescent="0.3">
      <c r="A38" s="231"/>
      <c r="B38" s="231"/>
      <c r="C38" s="230" t="s">
        <v>25</v>
      </c>
      <c r="D38" s="160" t="s">
        <v>63</v>
      </c>
      <c r="E38" s="164">
        <v>2810660</v>
      </c>
      <c r="F38" s="164">
        <v>0</v>
      </c>
      <c r="G38" s="164">
        <v>0</v>
      </c>
      <c r="H38" s="164">
        <v>2810660</v>
      </c>
    </row>
    <row r="39" spans="1:8" s="173" customFormat="1" x14ac:dyDescent="0.3">
      <c r="A39" s="231"/>
      <c r="B39" s="231"/>
      <c r="C39" s="231"/>
      <c r="D39" s="160" t="s">
        <v>64</v>
      </c>
      <c r="E39" s="164">
        <v>1819860</v>
      </c>
      <c r="F39" s="164">
        <v>0</v>
      </c>
      <c r="G39" s="164">
        <v>0</v>
      </c>
      <c r="H39" s="164">
        <v>1819860</v>
      </c>
    </row>
    <row r="40" spans="1:8" s="173" customFormat="1" x14ac:dyDescent="0.3">
      <c r="A40" s="231"/>
      <c r="B40" s="231"/>
      <c r="C40" s="232"/>
      <c r="D40" s="160" t="s">
        <v>1</v>
      </c>
      <c r="E40" s="164">
        <v>990800</v>
      </c>
      <c r="F40" s="164">
        <v>0</v>
      </c>
      <c r="G40" s="164">
        <v>0</v>
      </c>
      <c r="H40" s="164">
        <v>990800</v>
      </c>
    </row>
    <row r="41" spans="1:8" s="173" customFormat="1" x14ac:dyDescent="0.3">
      <c r="A41" s="231"/>
      <c r="B41" s="231"/>
      <c r="C41" s="230" t="s">
        <v>26</v>
      </c>
      <c r="D41" s="160" t="s">
        <v>63</v>
      </c>
      <c r="E41" s="164">
        <v>1180000</v>
      </c>
      <c r="F41" s="164">
        <v>0</v>
      </c>
      <c r="G41" s="164">
        <v>0</v>
      </c>
      <c r="H41" s="164">
        <v>1180000</v>
      </c>
    </row>
    <row r="42" spans="1:8" s="173" customFormat="1" x14ac:dyDescent="0.3">
      <c r="A42" s="231"/>
      <c r="B42" s="231"/>
      <c r="C42" s="231"/>
      <c r="D42" s="160" t="s">
        <v>64</v>
      </c>
      <c r="E42" s="164">
        <v>660000</v>
      </c>
      <c r="F42" s="164">
        <v>0</v>
      </c>
      <c r="G42" s="164">
        <v>0</v>
      </c>
      <c r="H42" s="164">
        <v>660000</v>
      </c>
    </row>
    <row r="43" spans="1:8" s="173" customFormat="1" x14ac:dyDescent="0.3">
      <c r="A43" s="231"/>
      <c r="B43" s="231"/>
      <c r="C43" s="232"/>
      <c r="D43" s="160" t="s">
        <v>1</v>
      </c>
      <c r="E43" s="164">
        <v>520000</v>
      </c>
      <c r="F43" s="164">
        <v>0</v>
      </c>
      <c r="G43" s="164">
        <v>0</v>
      </c>
      <c r="H43" s="164">
        <v>520000</v>
      </c>
    </row>
    <row r="44" spans="1:8" s="173" customFormat="1" x14ac:dyDescent="0.3">
      <c r="A44" s="231"/>
      <c r="B44" s="231"/>
      <c r="C44" s="230" t="s">
        <v>27</v>
      </c>
      <c r="D44" s="160" t="s">
        <v>63</v>
      </c>
      <c r="E44" s="164">
        <v>1240000</v>
      </c>
      <c r="F44" s="164">
        <v>0</v>
      </c>
      <c r="G44" s="164">
        <v>0</v>
      </c>
      <c r="H44" s="164">
        <v>1240000</v>
      </c>
    </row>
    <row r="45" spans="1:8" s="173" customFormat="1" x14ac:dyDescent="0.3">
      <c r="A45" s="231"/>
      <c r="B45" s="231"/>
      <c r="C45" s="231"/>
      <c r="D45" s="160" t="s">
        <v>64</v>
      </c>
      <c r="E45" s="164">
        <v>1240000</v>
      </c>
      <c r="F45" s="164">
        <v>0</v>
      </c>
      <c r="G45" s="164">
        <v>0</v>
      </c>
      <c r="H45" s="164">
        <v>1240000</v>
      </c>
    </row>
    <row r="46" spans="1:8" s="173" customFormat="1" x14ac:dyDescent="0.3">
      <c r="A46" s="231"/>
      <c r="B46" s="231"/>
      <c r="C46" s="232"/>
      <c r="D46" s="160" t="s">
        <v>1</v>
      </c>
      <c r="E46" s="164">
        <v>0</v>
      </c>
      <c r="F46" s="164">
        <v>0</v>
      </c>
      <c r="G46" s="164">
        <v>0</v>
      </c>
      <c r="H46" s="164">
        <v>0</v>
      </c>
    </row>
    <row r="47" spans="1:8" s="173" customFormat="1" x14ac:dyDescent="0.3">
      <c r="A47" s="231"/>
      <c r="B47" s="231" t="s">
        <v>28</v>
      </c>
      <c r="C47" s="230"/>
      <c r="D47" s="160" t="s">
        <v>63</v>
      </c>
      <c r="E47" s="164">
        <v>100229435</v>
      </c>
      <c r="F47" s="164">
        <v>0</v>
      </c>
      <c r="G47" s="164">
        <v>0</v>
      </c>
      <c r="H47" s="164">
        <v>100229435</v>
      </c>
    </row>
    <row r="48" spans="1:8" s="173" customFormat="1" x14ac:dyDescent="0.3">
      <c r="A48" s="231"/>
      <c r="B48" s="231"/>
      <c r="C48" s="231"/>
      <c r="D48" s="160" t="s">
        <v>64</v>
      </c>
      <c r="E48" s="164">
        <v>89604777</v>
      </c>
      <c r="F48" s="164">
        <v>0</v>
      </c>
      <c r="G48" s="164">
        <v>0</v>
      </c>
      <c r="H48" s="164">
        <v>89604777</v>
      </c>
    </row>
    <row r="49" spans="1:8" s="173" customFormat="1" x14ac:dyDescent="0.3">
      <c r="A49" s="231"/>
      <c r="B49" s="232"/>
      <c r="C49" s="232"/>
      <c r="D49" s="160" t="s">
        <v>1</v>
      </c>
      <c r="E49" s="164">
        <v>10624658</v>
      </c>
      <c r="F49" s="164">
        <v>0</v>
      </c>
      <c r="G49" s="164">
        <v>0</v>
      </c>
      <c r="H49" s="164">
        <v>10624658</v>
      </c>
    </row>
    <row r="50" spans="1:8" s="173" customFormat="1" x14ac:dyDescent="0.3">
      <c r="A50" s="231" t="s">
        <v>29</v>
      </c>
      <c r="B50" s="230"/>
      <c r="C50" s="230"/>
      <c r="D50" s="160" t="s">
        <v>63</v>
      </c>
      <c r="E50" s="164">
        <v>945690210</v>
      </c>
      <c r="F50" s="164">
        <v>0</v>
      </c>
      <c r="G50" s="164">
        <v>0</v>
      </c>
      <c r="H50" s="164">
        <v>945690210</v>
      </c>
    </row>
    <row r="51" spans="1:8" s="173" customFormat="1" x14ac:dyDescent="0.3">
      <c r="A51" s="231"/>
      <c r="B51" s="231"/>
      <c r="C51" s="231"/>
      <c r="D51" s="160" t="s">
        <v>64</v>
      </c>
      <c r="E51" s="164">
        <v>826275877</v>
      </c>
      <c r="F51" s="164">
        <v>0</v>
      </c>
      <c r="G51" s="164">
        <v>0</v>
      </c>
      <c r="H51" s="164">
        <v>826275877</v>
      </c>
    </row>
    <row r="52" spans="1:8" s="173" customFormat="1" x14ac:dyDescent="0.3">
      <c r="A52" s="232"/>
      <c r="B52" s="232"/>
      <c r="C52" s="232"/>
      <c r="D52" s="160" t="s">
        <v>1</v>
      </c>
      <c r="E52" s="164">
        <v>119414333</v>
      </c>
      <c r="F52" s="164">
        <v>0</v>
      </c>
      <c r="G52" s="164">
        <v>0</v>
      </c>
      <c r="H52" s="164">
        <v>119414333</v>
      </c>
    </row>
    <row r="53" spans="1:8" s="173" customFormat="1" x14ac:dyDescent="0.3">
      <c r="A53" s="230"/>
      <c r="B53" s="230"/>
      <c r="C53" s="230" t="s">
        <v>30</v>
      </c>
      <c r="D53" s="160" t="s">
        <v>63</v>
      </c>
      <c r="E53" s="164">
        <v>5300000</v>
      </c>
      <c r="F53" s="164">
        <v>0</v>
      </c>
      <c r="G53" s="164">
        <v>0</v>
      </c>
      <c r="H53" s="164">
        <v>5300000</v>
      </c>
    </row>
    <row r="54" spans="1:8" s="173" customFormat="1" x14ac:dyDescent="0.3">
      <c r="A54" s="231"/>
      <c r="B54" s="231"/>
      <c r="C54" s="231"/>
      <c r="D54" s="160" t="s">
        <v>64</v>
      </c>
      <c r="E54" s="164">
        <v>5300000</v>
      </c>
      <c r="F54" s="164">
        <v>0</v>
      </c>
      <c r="G54" s="164">
        <v>0</v>
      </c>
      <c r="H54" s="164">
        <v>5300000</v>
      </c>
    </row>
    <row r="55" spans="1:8" s="173" customFormat="1" x14ac:dyDescent="0.3">
      <c r="A55" s="231"/>
      <c r="B55" s="231"/>
      <c r="C55" s="232"/>
      <c r="D55" s="160" t="s">
        <v>1</v>
      </c>
      <c r="E55" s="164">
        <v>0</v>
      </c>
      <c r="F55" s="164">
        <v>0</v>
      </c>
      <c r="G55" s="164">
        <v>0</v>
      </c>
      <c r="H55" s="164">
        <v>0</v>
      </c>
    </row>
    <row r="56" spans="1:8" s="173" customFormat="1" x14ac:dyDescent="0.3">
      <c r="A56" s="231"/>
      <c r="B56" s="231"/>
      <c r="C56" s="230" t="s">
        <v>31</v>
      </c>
      <c r="D56" s="160" t="s">
        <v>63</v>
      </c>
      <c r="E56" s="164">
        <v>15530000</v>
      </c>
      <c r="F56" s="164">
        <v>0</v>
      </c>
      <c r="G56" s="164">
        <v>0</v>
      </c>
      <c r="H56" s="164">
        <v>15530000</v>
      </c>
    </row>
    <row r="57" spans="1:8" s="173" customFormat="1" x14ac:dyDescent="0.3">
      <c r="A57" s="231"/>
      <c r="B57" s="231"/>
      <c r="C57" s="231"/>
      <c r="D57" s="160" t="s">
        <v>64</v>
      </c>
      <c r="E57" s="164">
        <v>15530000</v>
      </c>
      <c r="F57" s="164">
        <v>0</v>
      </c>
      <c r="G57" s="164">
        <v>0</v>
      </c>
      <c r="H57" s="164">
        <v>15530000</v>
      </c>
    </row>
    <row r="58" spans="1:8" s="173" customFormat="1" x14ac:dyDescent="0.3">
      <c r="A58" s="231"/>
      <c r="B58" s="231"/>
      <c r="C58" s="232"/>
      <c r="D58" s="160" t="s">
        <v>1</v>
      </c>
      <c r="E58" s="164">
        <v>0</v>
      </c>
      <c r="F58" s="164">
        <v>0</v>
      </c>
      <c r="G58" s="164">
        <v>0</v>
      </c>
      <c r="H58" s="164">
        <v>0</v>
      </c>
    </row>
    <row r="59" spans="1:8" s="173" customFormat="1" x14ac:dyDescent="0.3">
      <c r="A59" s="231"/>
      <c r="B59" s="231"/>
      <c r="C59" s="230" t="s">
        <v>32</v>
      </c>
      <c r="D59" s="160" t="s">
        <v>63</v>
      </c>
      <c r="E59" s="164">
        <v>82932000</v>
      </c>
      <c r="F59" s="164">
        <v>0</v>
      </c>
      <c r="G59" s="164">
        <v>0</v>
      </c>
      <c r="H59" s="164">
        <v>82932000</v>
      </c>
    </row>
    <row r="60" spans="1:8" s="173" customFormat="1" x14ac:dyDescent="0.3">
      <c r="A60" s="231"/>
      <c r="B60" s="231"/>
      <c r="C60" s="231"/>
      <c r="D60" s="160" t="s">
        <v>64</v>
      </c>
      <c r="E60" s="164">
        <v>82932000</v>
      </c>
      <c r="F60" s="164">
        <v>0</v>
      </c>
      <c r="G60" s="164">
        <v>0</v>
      </c>
      <c r="H60" s="164">
        <v>82932000</v>
      </c>
    </row>
    <row r="61" spans="1:8" s="173" customFormat="1" x14ac:dyDescent="0.3">
      <c r="A61" s="231"/>
      <c r="B61" s="231"/>
      <c r="C61" s="232"/>
      <c r="D61" s="160" t="s">
        <v>1</v>
      </c>
      <c r="E61" s="164">
        <v>0</v>
      </c>
      <c r="F61" s="164">
        <v>0</v>
      </c>
      <c r="G61" s="164">
        <v>0</v>
      </c>
      <c r="H61" s="164">
        <v>0</v>
      </c>
    </row>
    <row r="62" spans="1:8" s="173" customFormat="1" x14ac:dyDescent="0.3">
      <c r="A62" s="231"/>
      <c r="B62" s="231"/>
      <c r="C62" s="230" t="s">
        <v>33</v>
      </c>
      <c r="D62" s="160" t="s">
        <v>63</v>
      </c>
      <c r="E62" s="164">
        <v>10000000</v>
      </c>
      <c r="F62" s="164">
        <v>0</v>
      </c>
      <c r="G62" s="164">
        <v>0</v>
      </c>
      <c r="H62" s="164">
        <v>10000000</v>
      </c>
    </row>
    <row r="63" spans="1:8" s="173" customFormat="1" x14ac:dyDescent="0.3">
      <c r="A63" s="231"/>
      <c r="B63" s="231"/>
      <c r="C63" s="231"/>
      <c r="D63" s="160" t="s">
        <v>64</v>
      </c>
      <c r="E63" s="164">
        <v>10000000</v>
      </c>
      <c r="F63" s="164">
        <v>0</v>
      </c>
      <c r="G63" s="164">
        <v>0</v>
      </c>
      <c r="H63" s="164">
        <v>10000000</v>
      </c>
    </row>
    <row r="64" spans="1:8" s="173" customFormat="1" x14ac:dyDescent="0.3">
      <c r="A64" s="231"/>
      <c r="B64" s="231"/>
      <c r="C64" s="232"/>
      <c r="D64" s="160" t="s">
        <v>1</v>
      </c>
      <c r="E64" s="164">
        <v>0</v>
      </c>
      <c r="F64" s="164">
        <v>0</v>
      </c>
      <c r="G64" s="164">
        <v>0</v>
      </c>
      <c r="H64" s="164">
        <v>0</v>
      </c>
    </row>
    <row r="65" spans="1:8" s="173" customFormat="1" x14ac:dyDescent="0.3">
      <c r="A65" s="231"/>
      <c r="B65" s="231"/>
      <c r="C65" s="230" t="s">
        <v>34</v>
      </c>
      <c r="D65" s="160" t="s">
        <v>63</v>
      </c>
      <c r="E65" s="164">
        <v>8000000</v>
      </c>
      <c r="F65" s="164">
        <v>0</v>
      </c>
      <c r="G65" s="164">
        <v>0</v>
      </c>
      <c r="H65" s="164">
        <v>8000000</v>
      </c>
    </row>
    <row r="66" spans="1:8" s="173" customFormat="1" x14ac:dyDescent="0.3">
      <c r="A66" s="231"/>
      <c r="B66" s="231"/>
      <c r="C66" s="231"/>
      <c r="D66" s="160" t="s">
        <v>64</v>
      </c>
      <c r="E66" s="164">
        <v>8000000</v>
      </c>
      <c r="F66" s="164">
        <v>0</v>
      </c>
      <c r="G66" s="164">
        <v>0</v>
      </c>
      <c r="H66" s="164">
        <v>8000000</v>
      </c>
    </row>
    <row r="67" spans="1:8" s="173" customFormat="1" x14ac:dyDescent="0.3">
      <c r="A67" s="231"/>
      <c r="B67" s="231"/>
      <c r="C67" s="232"/>
      <c r="D67" s="160" t="s">
        <v>1</v>
      </c>
      <c r="E67" s="164">
        <v>0</v>
      </c>
      <c r="F67" s="164">
        <v>0</v>
      </c>
      <c r="G67" s="164">
        <v>0</v>
      </c>
      <c r="H67" s="164">
        <v>0</v>
      </c>
    </row>
    <row r="68" spans="1:8" s="173" customFormat="1" x14ac:dyDescent="0.3">
      <c r="A68" s="231"/>
      <c r="B68" s="231"/>
      <c r="C68" s="230" t="s">
        <v>35</v>
      </c>
      <c r="D68" s="160" t="s">
        <v>63</v>
      </c>
      <c r="E68" s="164">
        <v>9837990</v>
      </c>
      <c r="F68" s="164">
        <v>0</v>
      </c>
      <c r="G68" s="164">
        <v>0</v>
      </c>
      <c r="H68" s="164">
        <v>9837990</v>
      </c>
    </row>
    <row r="69" spans="1:8" s="173" customFormat="1" x14ac:dyDescent="0.3">
      <c r="A69" s="231"/>
      <c r="B69" s="231"/>
      <c r="C69" s="231"/>
      <c r="D69" s="160" t="s">
        <v>64</v>
      </c>
      <c r="E69" s="164">
        <v>9766390</v>
      </c>
      <c r="F69" s="164">
        <v>0</v>
      </c>
      <c r="G69" s="164">
        <v>0</v>
      </c>
      <c r="H69" s="164">
        <v>9766390</v>
      </c>
    </row>
    <row r="70" spans="1:8" s="173" customFormat="1" x14ac:dyDescent="0.3">
      <c r="A70" s="231"/>
      <c r="B70" s="231"/>
      <c r="C70" s="232"/>
      <c r="D70" s="160" t="s">
        <v>1</v>
      </c>
      <c r="E70" s="164">
        <v>71600</v>
      </c>
      <c r="F70" s="164">
        <v>0</v>
      </c>
      <c r="G70" s="164">
        <v>0</v>
      </c>
      <c r="H70" s="164">
        <v>71600</v>
      </c>
    </row>
    <row r="71" spans="1:8" s="173" customFormat="1" x14ac:dyDescent="0.3">
      <c r="A71" s="231"/>
      <c r="B71" s="231"/>
      <c r="C71" s="230" t="s">
        <v>36</v>
      </c>
      <c r="D71" s="160" t="s">
        <v>63</v>
      </c>
      <c r="E71" s="164">
        <v>6000000</v>
      </c>
      <c r="F71" s="164">
        <v>0</v>
      </c>
      <c r="G71" s="164">
        <v>0</v>
      </c>
      <c r="H71" s="164">
        <v>6000000</v>
      </c>
    </row>
    <row r="72" spans="1:8" s="173" customFormat="1" x14ac:dyDescent="0.3">
      <c r="A72" s="231"/>
      <c r="B72" s="231"/>
      <c r="C72" s="231"/>
      <c r="D72" s="160" t="s">
        <v>64</v>
      </c>
      <c r="E72" s="164">
        <v>6000000</v>
      </c>
      <c r="F72" s="164">
        <v>0</v>
      </c>
      <c r="G72" s="164">
        <v>0</v>
      </c>
      <c r="H72" s="164">
        <v>6000000</v>
      </c>
    </row>
    <row r="73" spans="1:8" s="173" customFormat="1" x14ac:dyDescent="0.3">
      <c r="A73" s="231"/>
      <c r="B73" s="231"/>
      <c r="C73" s="232"/>
      <c r="D73" s="160" t="s">
        <v>1</v>
      </c>
      <c r="E73" s="164">
        <v>0</v>
      </c>
      <c r="F73" s="164">
        <v>0</v>
      </c>
      <c r="G73" s="164">
        <v>0</v>
      </c>
      <c r="H73" s="164">
        <v>0</v>
      </c>
    </row>
    <row r="74" spans="1:8" s="173" customFormat="1" x14ac:dyDescent="0.3">
      <c r="A74" s="231"/>
      <c r="B74" s="231"/>
      <c r="C74" s="230" t="s">
        <v>37</v>
      </c>
      <c r="D74" s="160" t="s">
        <v>63</v>
      </c>
      <c r="E74" s="164">
        <v>15197670</v>
      </c>
      <c r="F74" s="164">
        <v>0</v>
      </c>
      <c r="G74" s="164">
        <v>0</v>
      </c>
      <c r="H74" s="164">
        <v>15197670</v>
      </c>
    </row>
    <row r="75" spans="1:8" s="173" customFormat="1" x14ac:dyDescent="0.3">
      <c r="A75" s="231"/>
      <c r="B75" s="231"/>
      <c r="C75" s="231"/>
      <c r="D75" s="160" t="s">
        <v>64</v>
      </c>
      <c r="E75" s="164">
        <v>10315510</v>
      </c>
      <c r="F75" s="164">
        <v>0</v>
      </c>
      <c r="G75" s="164">
        <v>0</v>
      </c>
      <c r="H75" s="164">
        <v>10315510</v>
      </c>
    </row>
    <row r="76" spans="1:8" s="173" customFormat="1" x14ac:dyDescent="0.3">
      <c r="A76" s="231"/>
      <c r="B76" s="231"/>
      <c r="C76" s="232"/>
      <c r="D76" s="160" t="s">
        <v>1</v>
      </c>
      <c r="E76" s="164">
        <v>4882160</v>
      </c>
      <c r="F76" s="164">
        <v>0</v>
      </c>
      <c r="G76" s="164">
        <v>0</v>
      </c>
      <c r="H76" s="164">
        <v>4882160</v>
      </c>
    </row>
    <row r="77" spans="1:8" s="173" customFormat="1" x14ac:dyDescent="0.3">
      <c r="A77" s="231"/>
      <c r="B77" s="231"/>
      <c r="C77" s="230" t="s">
        <v>38</v>
      </c>
      <c r="D77" s="160" t="s">
        <v>63</v>
      </c>
      <c r="E77" s="164">
        <v>10000000</v>
      </c>
      <c r="F77" s="164">
        <v>0</v>
      </c>
      <c r="G77" s="164">
        <v>0</v>
      </c>
      <c r="H77" s="164">
        <v>10000000</v>
      </c>
    </row>
    <row r="78" spans="1:8" s="173" customFormat="1" x14ac:dyDescent="0.3">
      <c r="A78" s="231"/>
      <c r="B78" s="231"/>
      <c r="C78" s="231"/>
      <c r="D78" s="160" t="s">
        <v>64</v>
      </c>
      <c r="E78" s="164">
        <v>10000000</v>
      </c>
      <c r="F78" s="164">
        <v>0</v>
      </c>
      <c r="G78" s="164">
        <v>0</v>
      </c>
      <c r="H78" s="164">
        <v>10000000</v>
      </c>
    </row>
    <row r="79" spans="1:8" s="173" customFormat="1" x14ac:dyDescent="0.3">
      <c r="A79" s="231"/>
      <c r="B79" s="231"/>
      <c r="C79" s="232"/>
      <c r="D79" s="160" t="s">
        <v>1</v>
      </c>
      <c r="E79" s="164">
        <v>0</v>
      </c>
      <c r="F79" s="164">
        <v>0</v>
      </c>
      <c r="G79" s="164">
        <v>0</v>
      </c>
      <c r="H79" s="164">
        <v>0</v>
      </c>
    </row>
    <row r="80" spans="1:8" s="173" customFormat="1" x14ac:dyDescent="0.3">
      <c r="A80" s="231"/>
      <c r="B80" s="231"/>
      <c r="C80" s="230" t="s">
        <v>39</v>
      </c>
      <c r="D80" s="160" t="s">
        <v>63</v>
      </c>
      <c r="E80" s="164">
        <v>10000000</v>
      </c>
      <c r="F80" s="164">
        <v>0</v>
      </c>
      <c r="G80" s="164">
        <v>0</v>
      </c>
      <c r="H80" s="164">
        <v>10000000</v>
      </c>
    </row>
    <row r="81" spans="1:8" s="173" customFormat="1" x14ac:dyDescent="0.3">
      <c r="A81" s="231"/>
      <c r="B81" s="231"/>
      <c r="C81" s="231"/>
      <c r="D81" s="160" t="s">
        <v>64</v>
      </c>
      <c r="E81" s="164">
        <v>10000000</v>
      </c>
      <c r="F81" s="164">
        <v>0</v>
      </c>
      <c r="G81" s="164">
        <v>0</v>
      </c>
      <c r="H81" s="164">
        <v>10000000</v>
      </c>
    </row>
    <row r="82" spans="1:8" s="173" customFormat="1" x14ac:dyDescent="0.3">
      <c r="A82" s="231"/>
      <c r="B82" s="231"/>
      <c r="C82" s="232"/>
      <c r="D82" s="160" t="s">
        <v>1</v>
      </c>
      <c r="E82" s="164">
        <v>0</v>
      </c>
      <c r="F82" s="164">
        <v>0</v>
      </c>
      <c r="G82" s="164">
        <v>0</v>
      </c>
      <c r="H82" s="164">
        <v>0</v>
      </c>
    </row>
    <row r="83" spans="1:8" s="173" customFormat="1" x14ac:dyDescent="0.3">
      <c r="A83" s="231"/>
      <c r="B83" s="231"/>
      <c r="C83" s="230" t="s">
        <v>40</v>
      </c>
      <c r="D83" s="160" t="s">
        <v>63</v>
      </c>
      <c r="E83" s="164">
        <v>11000000</v>
      </c>
      <c r="F83" s="164">
        <v>0</v>
      </c>
      <c r="G83" s="164">
        <v>0</v>
      </c>
      <c r="H83" s="164">
        <v>11000000</v>
      </c>
    </row>
    <row r="84" spans="1:8" s="173" customFormat="1" x14ac:dyDescent="0.3">
      <c r="A84" s="231"/>
      <c r="B84" s="231"/>
      <c r="C84" s="231"/>
      <c r="D84" s="160" t="s">
        <v>64</v>
      </c>
      <c r="E84" s="164">
        <v>9254100</v>
      </c>
      <c r="F84" s="164">
        <v>0</v>
      </c>
      <c r="G84" s="164">
        <v>0</v>
      </c>
      <c r="H84" s="164">
        <v>9254100</v>
      </c>
    </row>
    <row r="85" spans="1:8" s="173" customFormat="1" x14ac:dyDescent="0.3">
      <c r="A85" s="231"/>
      <c r="B85" s="231"/>
      <c r="C85" s="232"/>
      <c r="D85" s="160" t="s">
        <v>1</v>
      </c>
      <c r="E85" s="164">
        <v>1745900</v>
      </c>
      <c r="F85" s="164">
        <v>0</v>
      </c>
      <c r="G85" s="164">
        <v>0</v>
      </c>
      <c r="H85" s="164">
        <v>1745900</v>
      </c>
    </row>
    <row r="86" spans="1:8" s="173" customFormat="1" x14ac:dyDescent="0.3">
      <c r="A86" s="231"/>
      <c r="B86" s="231"/>
      <c r="C86" s="230" t="s">
        <v>41</v>
      </c>
      <c r="D86" s="160" t="s">
        <v>63</v>
      </c>
      <c r="E86" s="164">
        <v>4000000</v>
      </c>
      <c r="F86" s="164">
        <v>0</v>
      </c>
      <c r="G86" s="164">
        <v>0</v>
      </c>
      <c r="H86" s="164">
        <v>4000000</v>
      </c>
    </row>
    <row r="87" spans="1:8" s="173" customFormat="1" x14ac:dyDescent="0.3">
      <c r="A87" s="231"/>
      <c r="B87" s="231"/>
      <c r="C87" s="231"/>
      <c r="D87" s="160" t="s">
        <v>64</v>
      </c>
      <c r="E87" s="164">
        <v>4000000</v>
      </c>
      <c r="F87" s="164">
        <v>0</v>
      </c>
      <c r="G87" s="164">
        <v>0</v>
      </c>
      <c r="H87" s="164">
        <v>4000000</v>
      </c>
    </row>
    <row r="88" spans="1:8" s="173" customFormat="1" x14ac:dyDescent="0.3">
      <c r="A88" s="231"/>
      <c r="B88" s="231"/>
      <c r="C88" s="232"/>
      <c r="D88" s="160" t="s">
        <v>1</v>
      </c>
      <c r="E88" s="164">
        <v>0</v>
      </c>
      <c r="F88" s="164">
        <v>0</v>
      </c>
      <c r="G88" s="164">
        <v>0</v>
      </c>
      <c r="H88" s="164">
        <v>0</v>
      </c>
    </row>
    <row r="89" spans="1:8" s="173" customFormat="1" x14ac:dyDescent="0.3">
      <c r="A89" s="231"/>
      <c r="B89" s="231" t="s">
        <v>42</v>
      </c>
      <c r="C89" s="230"/>
      <c r="D89" s="160" t="s">
        <v>63</v>
      </c>
      <c r="E89" s="164">
        <v>187797660</v>
      </c>
      <c r="F89" s="164">
        <v>0</v>
      </c>
      <c r="G89" s="164">
        <v>0</v>
      </c>
      <c r="H89" s="164">
        <v>187797660</v>
      </c>
    </row>
    <row r="90" spans="1:8" s="173" customFormat="1" x14ac:dyDescent="0.3">
      <c r="A90" s="231"/>
      <c r="B90" s="231"/>
      <c r="C90" s="231"/>
      <c r="D90" s="160" t="s">
        <v>64</v>
      </c>
      <c r="E90" s="164">
        <v>181098000</v>
      </c>
      <c r="F90" s="164">
        <v>0</v>
      </c>
      <c r="G90" s="164">
        <v>0</v>
      </c>
      <c r="H90" s="164">
        <v>181098000</v>
      </c>
    </row>
    <row r="91" spans="1:8" s="173" customFormat="1" x14ac:dyDescent="0.3">
      <c r="A91" s="231"/>
      <c r="B91" s="232"/>
      <c r="C91" s="232"/>
      <c r="D91" s="160" t="s">
        <v>1</v>
      </c>
      <c r="E91" s="164">
        <v>6699660</v>
      </c>
      <c r="F91" s="164">
        <v>0</v>
      </c>
      <c r="G91" s="164">
        <v>0</v>
      </c>
      <c r="H91" s="164">
        <v>6699660</v>
      </c>
    </row>
    <row r="92" spans="1:8" s="173" customFormat="1" x14ac:dyDescent="0.3">
      <c r="A92" s="231"/>
      <c r="B92" s="230"/>
      <c r="C92" s="230" t="s">
        <v>43</v>
      </c>
      <c r="D92" s="160" t="s">
        <v>63</v>
      </c>
      <c r="E92" s="164">
        <v>4164462800</v>
      </c>
      <c r="F92" s="164">
        <v>1496337440</v>
      </c>
      <c r="G92" s="164">
        <v>0</v>
      </c>
      <c r="H92" s="164">
        <v>5660800240</v>
      </c>
    </row>
    <row r="93" spans="1:8" s="173" customFormat="1" x14ac:dyDescent="0.3">
      <c r="A93" s="231"/>
      <c r="B93" s="231"/>
      <c r="C93" s="231"/>
      <c r="D93" s="160" t="s">
        <v>64</v>
      </c>
      <c r="E93" s="164">
        <v>3927812373</v>
      </c>
      <c r="F93" s="164">
        <v>1536843112</v>
      </c>
      <c r="G93" s="164">
        <v>0</v>
      </c>
      <c r="H93" s="164">
        <v>5464655485</v>
      </c>
    </row>
    <row r="94" spans="1:8" s="173" customFormat="1" x14ac:dyDescent="0.3">
      <c r="A94" s="231"/>
      <c r="B94" s="231"/>
      <c r="C94" s="232"/>
      <c r="D94" s="160" t="s">
        <v>1</v>
      </c>
      <c r="E94" s="164">
        <v>236650427</v>
      </c>
      <c r="F94" s="164">
        <v>-40505672</v>
      </c>
      <c r="G94" s="164">
        <v>0</v>
      </c>
      <c r="H94" s="164">
        <v>196144755</v>
      </c>
    </row>
    <row r="95" spans="1:8" s="173" customFormat="1" x14ac:dyDescent="0.3">
      <c r="A95" s="231"/>
      <c r="B95" s="231" t="s">
        <v>44</v>
      </c>
      <c r="C95" s="230"/>
      <c r="D95" s="160" t="s">
        <v>63</v>
      </c>
      <c r="E95" s="164">
        <v>4164462800</v>
      </c>
      <c r="F95" s="164">
        <v>1496337440</v>
      </c>
      <c r="G95" s="164">
        <v>0</v>
      </c>
      <c r="H95" s="164">
        <v>5660800240</v>
      </c>
    </row>
    <row r="96" spans="1:8" s="173" customFormat="1" x14ac:dyDescent="0.3">
      <c r="A96" s="231"/>
      <c r="B96" s="231"/>
      <c r="C96" s="231"/>
      <c r="D96" s="160" t="s">
        <v>64</v>
      </c>
      <c r="E96" s="164">
        <v>3927812373</v>
      </c>
      <c r="F96" s="164">
        <v>1536843112</v>
      </c>
      <c r="G96" s="164">
        <v>0</v>
      </c>
      <c r="H96" s="164">
        <v>5464655485</v>
      </c>
    </row>
    <row r="97" spans="1:8" s="173" customFormat="1" x14ac:dyDescent="0.3">
      <c r="A97" s="231"/>
      <c r="B97" s="232"/>
      <c r="C97" s="232"/>
      <c r="D97" s="160" t="s">
        <v>1</v>
      </c>
      <c r="E97" s="164">
        <v>236650427</v>
      </c>
      <c r="F97" s="164">
        <v>-40505672</v>
      </c>
      <c r="G97" s="164">
        <v>0</v>
      </c>
      <c r="H97" s="164">
        <v>196144755</v>
      </c>
    </row>
    <row r="98" spans="1:8" s="173" customFormat="1" x14ac:dyDescent="0.3">
      <c r="A98" s="231"/>
      <c r="B98" s="230"/>
      <c r="C98" s="230" t="s">
        <v>45</v>
      </c>
      <c r="D98" s="160" t="s">
        <v>63</v>
      </c>
      <c r="E98" s="164">
        <v>1052885000</v>
      </c>
      <c r="F98" s="164">
        <v>0</v>
      </c>
      <c r="G98" s="164">
        <v>0</v>
      </c>
      <c r="H98" s="164">
        <v>1052885000</v>
      </c>
    </row>
    <row r="99" spans="1:8" s="173" customFormat="1" x14ac:dyDescent="0.3">
      <c r="A99" s="231"/>
      <c r="B99" s="231"/>
      <c r="C99" s="231"/>
      <c r="D99" s="160" t="s">
        <v>64</v>
      </c>
      <c r="E99" s="164">
        <v>842643636</v>
      </c>
      <c r="F99" s="164">
        <v>0</v>
      </c>
      <c r="G99" s="164">
        <v>0</v>
      </c>
      <c r="H99" s="164">
        <v>842643636</v>
      </c>
    </row>
    <row r="100" spans="1:8" s="173" customFormat="1" x14ac:dyDescent="0.3">
      <c r="A100" s="231"/>
      <c r="B100" s="231"/>
      <c r="C100" s="232"/>
      <c r="D100" s="160" t="s">
        <v>1</v>
      </c>
      <c r="E100" s="164">
        <v>210241364</v>
      </c>
      <c r="F100" s="164">
        <v>0</v>
      </c>
      <c r="G100" s="164">
        <v>0</v>
      </c>
      <c r="H100" s="164">
        <v>210241364</v>
      </c>
    </row>
    <row r="101" spans="1:8" s="173" customFormat="1" x14ac:dyDescent="0.3">
      <c r="A101" s="231"/>
      <c r="B101" s="231"/>
      <c r="C101" s="230" t="s">
        <v>46</v>
      </c>
      <c r="D101" s="160" t="s">
        <v>63</v>
      </c>
      <c r="E101" s="164">
        <v>69500000</v>
      </c>
      <c r="F101" s="164">
        <v>0</v>
      </c>
      <c r="G101" s="164">
        <v>0</v>
      </c>
      <c r="H101" s="164">
        <v>69500000</v>
      </c>
    </row>
    <row r="102" spans="1:8" s="173" customFormat="1" x14ac:dyDescent="0.3">
      <c r="A102" s="231"/>
      <c r="B102" s="231"/>
      <c r="C102" s="231"/>
      <c r="D102" s="160" t="s">
        <v>64</v>
      </c>
      <c r="E102" s="164">
        <v>62546050</v>
      </c>
      <c r="F102" s="164">
        <v>0</v>
      </c>
      <c r="G102" s="164">
        <v>0</v>
      </c>
      <c r="H102" s="164">
        <v>62546050</v>
      </c>
    </row>
    <row r="103" spans="1:8" s="173" customFormat="1" x14ac:dyDescent="0.3">
      <c r="A103" s="231"/>
      <c r="B103" s="231"/>
      <c r="C103" s="232"/>
      <c r="D103" s="160" t="s">
        <v>1</v>
      </c>
      <c r="E103" s="164">
        <v>6953950</v>
      </c>
      <c r="F103" s="164">
        <v>0</v>
      </c>
      <c r="G103" s="164">
        <v>0</v>
      </c>
      <c r="H103" s="164">
        <v>6953950</v>
      </c>
    </row>
    <row r="104" spans="1:8" s="173" customFormat="1" x14ac:dyDescent="0.3">
      <c r="A104" s="231"/>
      <c r="B104" s="231"/>
      <c r="C104" s="230" t="s">
        <v>47</v>
      </c>
      <c r="D104" s="160" t="s">
        <v>63</v>
      </c>
      <c r="E104" s="164">
        <v>5200000</v>
      </c>
      <c r="F104" s="164">
        <v>0</v>
      </c>
      <c r="G104" s="164">
        <v>0</v>
      </c>
      <c r="H104" s="164">
        <v>5200000</v>
      </c>
    </row>
    <row r="105" spans="1:8" s="173" customFormat="1" x14ac:dyDescent="0.3">
      <c r="A105" s="231"/>
      <c r="B105" s="231"/>
      <c r="C105" s="231"/>
      <c r="D105" s="160" t="s">
        <v>64</v>
      </c>
      <c r="E105" s="164">
        <v>4333400</v>
      </c>
      <c r="F105" s="164">
        <v>0</v>
      </c>
      <c r="G105" s="164">
        <v>0</v>
      </c>
      <c r="H105" s="164">
        <v>4333400</v>
      </c>
    </row>
    <row r="106" spans="1:8" s="173" customFormat="1" x14ac:dyDescent="0.3">
      <c r="A106" s="231"/>
      <c r="B106" s="231"/>
      <c r="C106" s="232"/>
      <c r="D106" s="160" t="s">
        <v>1</v>
      </c>
      <c r="E106" s="164">
        <v>866600</v>
      </c>
      <c r="F106" s="164">
        <v>0</v>
      </c>
      <c r="G106" s="164">
        <v>0</v>
      </c>
      <c r="H106" s="164">
        <v>866600</v>
      </c>
    </row>
    <row r="107" spans="1:8" s="173" customFormat="1" x14ac:dyDescent="0.3">
      <c r="A107" s="231"/>
      <c r="B107" s="231"/>
      <c r="C107" s="230" t="s">
        <v>48</v>
      </c>
      <c r="D107" s="160" t="s">
        <v>63</v>
      </c>
      <c r="E107" s="164">
        <v>3000000</v>
      </c>
      <c r="F107" s="164">
        <v>0</v>
      </c>
      <c r="G107" s="164">
        <v>0</v>
      </c>
      <c r="H107" s="164">
        <v>3000000</v>
      </c>
    </row>
    <row r="108" spans="1:8" s="173" customFormat="1" x14ac:dyDescent="0.3">
      <c r="A108" s="231"/>
      <c r="B108" s="231"/>
      <c r="C108" s="231"/>
      <c r="D108" s="160" t="s">
        <v>64</v>
      </c>
      <c r="E108" s="164">
        <v>0</v>
      </c>
      <c r="F108" s="164">
        <v>0</v>
      </c>
      <c r="G108" s="164">
        <v>0</v>
      </c>
      <c r="H108" s="164">
        <v>0</v>
      </c>
    </row>
    <row r="109" spans="1:8" s="173" customFormat="1" x14ac:dyDescent="0.3">
      <c r="A109" s="231"/>
      <c r="B109" s="231"/>
      <c r="C109" s="232"/>
      <c r="D109" s="160" t="s">
        <v>1</v>
      </c>
      <c r="E109" s="164">
        <v>3000000</v>
      </c>
      <c r="F109" s="164">
        <v>0</v>
      </c>
      <c r="G109" s="164">
        <v>0</v>
      </c>
      <c r="H109" s="164">
        <v>3000000</v>
      </c>
    </row>
    <row r="110" spans="1:8" s="173" customFormat="1" x14ac:dyDescent="0.3">
      <c r="A110" s="231"/>
      <c r="B110" s="231" t="s">
        <v>49</v>
      </c>
      <c r="C110" s="230"/>
      <c r="D110" s="160" t="s">
        <v>63</v>
      </c>
      <c r="E110" s="164">
        <v>1130585000</v>
      </c>
      <c r="F110" s="164">
        <v>0</v>
      </c>
      <c r="G110" s="164">
        <v>0</v>
      </c>
      <c r="H110" s="164">
        <v>1130585000</v>
      </c>
    </row>
    <row r="111" spans="1:8" s="173" customFormat="1" x14ac:dyDescent="0.3">
      <c r="A111" s="231"/>
      <c r="B111" s="231"/>
      <c r="C111" s="231"/>
      <c r="D111" s="160" t="s">
        <v>64</v>
      </c>
      <c r="E111" s="164">
        <v>909523086</v>
      </c>
      <c r="F111" s="164">
        <v>0</v>
      </c>
      <c r="G111" s="164">
        <v>0</v>
      </c>
      <c r="H111" s="164">
        <v>909523086</v>
      </c>
    </row>
    <row r="112" spans="1:8" s="173" customFormat="1" x14ac:dyDescent="0.3">
      <c r="A112" s="231"/>
      <c r="B112" s="232"/>
      <c r="C112" s="232"/>
      <c r="D112" s="160" t="s">
        <v>1</v>
      </c>
      <c r="E112" s="164">
        <v>221061914</v>
      </c>
      <c r="F112" s="164">
        <v>0</v>
      </c>
      <c r="G112" s="164">
        <v>0</v>
      </c>
      <c r="H112" s="164">
        <v>221061914</v>
      </c>
    </row>
    <row r="113" spans="1:8" s="173" customFormat="1" x14ac:dyDescent="0.3">
      <c r="A113" s="231"/>
      <c r="B113" s="230"/>
      <c r="C113" s="230" t="s">
        <v>50</v>
      </c>
      <c r="D113" s="160" t="s">
        <v>63</v>
      </c>
      <c r="E113" s="164">
        <v>7590000</v>
      </c>
      <c r="F113" s="164">
        <v>0</v>
      </c>
      <c r="G113" s="164">
        <v>0</v>
      </c>
      <c r="H113" s="164">
        <v>7590000</v>
      </c>
    </row>
    <row r="114" spans="1:8" s="173" customFormat="1" x14ac:dyDescent="0.3">
      <c r="A114" s="231"/>
      <c r="B114" s="231"/>
      <c r="C114" s="231"/>
      <c r="D114" s="160" t="s">
        <v>64</v>
      </c>
      <c r="E114" s="164">
        <v>4724000</v>
      </c>
      <c r="F114" s="164">
        <v>0</v>
      </c>
      <c r="G114" s="164">
        <v>0</v>
      </c>
      <c r="H114" s="164">
        <v>4724000</v>
      </c>
    </row>
    <row r="115" spans="1:8" s="173" customFormat="1" x14ac:dyDescent="0.3">
      <c r="A115" s="231"/>
      <c r="B115" s="231"/>
      <c r="C115" s="232"/>
      <c r="D115" s="160" t="s">
        <v>1</v>
      </c>
      <c r="E115" s="164">
        <v>2866000</v>
      </c>
      <c r="F115" s="164">
        <v>0</v>
      </c>
      <c r="G115" s="164">
        <v>0</v>
      </c>
      <c r="H115" s="164">
        <v>2866000</v>
      </c>
    </row>
    <row r="116" spans="1:8" s="173" customFormat="1" x14ac:dyDescent="0.3">
      <c r="A116" s="231"/>
      <c r="B116" s="231" t="s">
        <v>50</v>
      </c>
      <c r="C116" s="230"/>
      <c r="D116" s="160" t="s">
        <v>63</v>
      </c>
      <c r="E116" s="164">
        <v>7590000</v>
      </c>
      <c r="F116" s="164">
        <v>0</v>
      </c>
      <c r="G116" s="164">
        <v>0</v>
      </c>
      <c r="H116" s="164">
        <v>7590000</v>
      </c>
    </row>
    <row r="117" spans="1:8" s="173" customFormat="1" x14ac:dyDescent="0.3">
      <c r="A117" s="231"/>
      <c r="B117" s="231"/>
      <c r="C117" s="231"/>
      <c r="D117" s="160" t="s">
        <v>64</v>
      </c>
      <c r="E117" s="164">
        <v>4724000</v>
      </c>
      <c r="F117" s="164">
        <v>0</v>
      </c>
      <c r="G117" s="164">
        <v>0</v>
      </c>
      <c r="H117" s="164">
        <v>4724000</v>
      </c>
    </row>
    <row r="118" spans="1:8" s="173" customFormat="1" x14ac:dyDescent="0.3">
      <c r="A118" s="231"/>
      <c r="B118" s="232"/>
      <c r="C118" s="232"/>
      <c r="D118" s="160" t="s">
        <v>1</v>
      </c>
      <c r="E118" s="164">
        <v>2866000</v>
      </c>
      <c r="F118" s="164">
        <v>0</v>
      </c>
      <c r="G118" s="164">
        <v>0</v>
      </c>
      <c r="H118" s="164">
        <v>2866000</v>
      </c>
    </row>
    <row r="119" spans="1:8" s="173" customFormat="1" x14ac:dyDescent="0.3">
      <c r="A119" s="231"/>
      <c r="B119" s="230"/>
      <c r="C119" s="230" t="s">
        <v>51</v>
      </c>
      <c r="D119" s="160" t="s">
        <v>63</v>
      </c>
      <c r="E119" s="164">
        <v>0</v>
      </c>
      <c r="F119" s="164">
        <v>23547100</v>
      </c>
      <c r="G119" s="164">
        <v>0</v>
      </c>
      <c r="H119" s="164">
        <v>23547100</v>
      </c>
    </row>
    <row r="120" spans="1:8" s="173" customFormat="1" x14ac:dyDescent="0.3">
      <c r="A120" s="231"/>
      <c r="B120" s="231"/>
      <c r="C120" s="231"/>
      <c r="D120" s="160" t="s">
        <v>64</v>
      </c>
      <c r="E120" s="164">
        <v>0</v>
      </c>
      <c r="F120" s="164">
        <v>17616000</v>
      </c>
      <c r="G120" s="164">
        <v>0</v>
      </c>
      <c r="H120" s="164">
        <v>17616000</v>
      </c>
    </row>
    <row r="121" spans="1:8" s="173" customFormat="1" x14ac:dyDescent="0.3">
      <c r="A121" s="231"/>
      <c r="B121" s="231"/>
      <c r="C121" s="232"/>
      <c r="D121" s="160" t="s">
        <v>1</v>
      </c>
      <c r="E121" s="164">
        <v>0</v>
      </c>
      <c r="F121" s="164">
        <v>5931100</v>
      </c>
      <c r="G121" s="164">
        <v>0</v>
      </c>
      <c r="H121" s="164">
        <v>5931100</v>
      </c>
    </row>
    <row r="122" spans="1:8" s="173" customFormat="1" x14ac:dyDescent="0.3">
      <c r="A122" s="231"/>
      <c r="B122" s="231" t="s">
        <v>32</v>
      </c>
      <c r="C122" s="230"/>
      <c r="D122" s="160" t="s">
        <v>63</v>
      </c>
      <c r="E122" s="164">
        <v>0</v>
      </c>
      <c r="F122" s="164">
        <v>23547100</v>
      </c>
      <c r="G122" s="164">
        <v>0</v>
      </c>
      <c r="H122" s="164">
        <v>23547100</v>
      </c>
    </row>
    <row r="123" spans="1:8" s="173" customFormat="1" x14ac:dyDescent="0.3">
      <c r="A123" s="231"/>
      <c r="B123" s="231"/>
      <c r="C123" s="231"/>
      <c r="D123" s="160" t="s">
        <v>64</v>
      </c>
      <c r="E123" s="164">
        <v>0</v>
      </c>
      <c r="F123" s="164">
        <v>17616000</v>
      </c>
      <c r="G123" s="164">
        <v>0</v>
      </c>
      <c r="H123" s="164">
        <v>17616000</v>
      </c>
    </row>
    <row r="124" spans="1:8" s="173" customFormat="1" x14ac:dyDescent="0.3">
      <c r="A124" s="231"/>
      <c r="B124" s="232"/>
      <c r="C124" s="232"/>
      <c r="D124" s="160" t="s">
        <v>1</v>
      </c>
      <c r="E124" s="164">
        <v>0</v>
      </c>
      <c r="F124" s="164">
        <v>5931100</v>
      </c>
      <c r="G124" s="164">
        <v>0</v>
      </c>
      <c r="H124" s="164">
        <v>5931100</v>
      </c>
    </row>
    <row r="125" spans="1:8" s="173" customFormat="1" x14ac:dyDescent="0.3">
      <c r="A125" s="231"/>
      <c r="B125" s="230"/>
      <c r="C125" s="230" t="s">
        <v>52</v>
      </c>
      <c r="D125" s="160" t="s">
        <v>63</v>
      </c>
      <c r="E125" s="164">
        <v>65200000</v>
      </c>
      <c r="F125" s="164">
        <v>0</v>
      </c>
      <c r="G125" s="164">
        <v>0</v>
      </c>
      <c r="H125" s="164">
        <v>65200000</v>
      </c>
    </row>
    <row r="126" spans="1:8" s="173" customFormat="1" x14ac:dyDescent="0.3">
      <c r="A126" s="231"/>
      <c r="B126" s="231"/>
      <c r="C126" s="231"/>
      <c r="D126" s="160" t="s">
        <v>64</v>
      </c>
      <c r="E126" s="164">
        <v>59900000</v>
      </c>
      <c r="F126" s="164">
        <v>0</v>
      </c>
      <c r="G126" s="164">
        <v>0</v>
      </c>
      <c r="H126" s="164">
        <v>59900000</v>
      </c>
    </row>
    <row r="127" spans="1:8" s="173" customFormat="1" x14ac:dyDescent="0.3">
      <c r="A127" s="231"/>
      <c r="B127" s="231"/>
      <c r="C127" s="232"/>
      <c r="D127" s="160" t="s">
        <v>1</v>
      </c>
      <c r="E127" s="164">
        <v>5300000</v>
      </c>
      <c r="F127" s="164">
        <v>0</v>
      </c>
      <c r="G127" s="164">
        <v>0</v>
      </c>
      <c r="H127" s="164">
        <v>5300000</v>
      </c>
    </row>
    <row r="128" spans="1:8" s="173" customFormat="1" x14ac:dyDescent="0.3">
      <c r="A128" s="231"/>
      <c r="B128" s="231" t="s">
        <v>52</v>
      </c>
      <c r="C128" s="230"/>
      <c r="D128" s="160" t="s">
        <v>63</v>
      </c>
      <c r="E128" s="164">
        <v>65200000</v>
      </c>
      <c r="F128" s="164">
        <v>0</v>
      </c>
      <c r="G128" s="164">
        <v>0</v>
      </c>
      <c r="H128" s="164">
        <v>65200000</v>
      </c>
    </row>
    <row r="129" spans="1:8" s="173" customFormat="1" x14ac:dyDescent="0.3">
      <c r="A129" s="231"/>
      <c r="B129" s="231"/>
      <c r="C129" s="231"/>
      <c r="D129" s="160" t="s">
        <v>64</v>
      </c>
      <c r="E129" s="164">
        <v>59900000</v>
      </c>
      <c r="F129" s="164">
        <v>0</v>
      </c>
      <c r="G129" s="164">
        <v>0</v>
      </c>
      <c r="H129" s="164">
        <v>59900000</v>
      </c>
    </row>
    <row r="130" spans="1:8" s="173" customFormat="1" x14ac:dyDescent="0.3">
      <c r="A130" s="231"/>
      <c r="B130" s="232"/>
      <c r="C130" s="232"/>
      <c r="D130" s="160" t="s">
        <v>1</v>
      </c>
      <c r="E130" s="164">
        <v>5300000</v>
      </c>
      <c r="F130" s="164">
        <v>0</v>
      </c>
      <c r="G130" s="164">
        <v>0</v>
      </c>
      <c r="H130" s="164">
        <v>5300000</v>
      </c>
    </row>
    <row r="131" spans="1:8" s="173" customFormat="1" x14ac:dyDescent="0.3">
      <c r="A131" s="231"/>
      <c r="B131" s="230"/>
      <c r="C131" s="230" t="s">
        <v>53</v>
      </c>
      <c r="D131" s="160" t="s">
        <v>63</v>
      </c>
      <c r="E131" s="164">
        <v>51333800</v>
      </c>
      <c r="F131" s="164">
        <v>0</v>
      </c>
      <c r="G131" s="164">
        <v>0</v>
      </c>
      <c r="H131" s="164">
        <v>51333800</v>
      </c>
    </row>
    <row r="132" spans="1:8" s="173" customFormat="1" x14ac:dyDescent="0.3">
      <c r="A132" s="231"/>
      <c r="B132" s="231"/>
      <c r="C132" s="231"/>
      <c r="D132" s="160" t="s">
        <v>64</v>
      </c>
      <c r="E132" s="164">
        <v>31457170</v>
      </c>
      <c r="F132" s="164">
        <v>0</v>
      </c>
      <c r="G132" s="164">
        <v>0</v>
      </c>
      <c r="H132" s="164">
        <v>31457170</v>
      </c>
    </row>
    <row r="133" spans="1:8" s="173" customFormat="1" x14ac:dyDescent="0.3">
      <c r="A133" s="231"/>
      <c r="B133" s="231"/>
      <c r="C133" s="232"/>
      <c r="D133" s="160" t="s">
        <v>1</v>
      </c>
      <c r="E133" s="164">
        <v>19876630</v>
      </c>
      <c r="F133" s="164">
        <v>0</v>
      </c>
      <c r="G133" s="164">
        <v>0</v>
      </c>
      <c r="H133" s="164">
        <v>19876630</v>
      </c>
    </row>
    <row r="134" spans="1:8" s="173" customFormat="1" x14ac:dyDescent="0.3">
      <c r="A134" s="231"/>
      <c r="B134" s="231"/>
      <c r="C134" s="230" t="s">
        <v>54</v>
      </c>
      <c r="D134" s="160" t="s">
        <v>63</v>
      </c>
      <c r="E134" s="164">
        <v>20540000</v>
      </c>
      <c r="F134" s="164">
        <v>0</v>
      </c>
      <c r="G134" s="164">
        <v>0</v>
      </c>
      <c r="H134" s="164">
        <v>20540000</v>
      </c>
    </row>
    <row r="135" spans="1:8" s="173" customFormat="1" x14ac:dyDescent="0.3">
      <c r="A135" s="231"/>
      <c r="B135" s="231"/>
      <c r="C135" s="231"/>
      <c r="D135" s="160" t="s">
        <v>64</v>
      </c>
      <c r="E135" s="164">
        <v>16177330</v>
      </c>
      <c r="F135" s="164">
        <v>0</v>
      </c>
      <c r="G135" s="164">
        <v>0</v>
      </c>
      <c r="H135" s="164">
        <v>16177330</v>
      </c>
    </row>
    <row r="136" spans="1:8" s="173" customFormat="1" x14ac:dyDescent="0.3">
      <c r="A136" s="231"/>
      <c r="B136" s="231"/>
      <c r="C136" s="232"/>
      <c r="D136" s="160" t="s">
        <v>1</v>
      </c>
      <c r="E136" s="164">
        <v>4362670</v>
      </c>
      <c r="F136" s="164">
        <v>0</v>
      </c>
      <c r="G136" s="164">
        <v>0</v>
      </c>
      <c r="H136" s="164">
        <v>4362670</v>
      </c>
    </row>
    <row r="137" spans="1:8" s="173" customFormat="1" x14ac:dyDescent="0.3">
      <c r="A137" s="231"/>
      <c r="B137" s="231"/>
      <c r="C137" s="230" t="s">
        <v>55</v>
      </c>
      <c r="D137" s="160" t="s">
        <v>63</v>
      </c>
      <c r="E137" s="164">
        <v>37686200</v>
      </c>
      <c r="F137" s="164">
        <v>0</v>
      </c>
      <c r="G137" s="164">
        <v>0</v>
      </c>
      <c r="H137" s="164">
        <v>37686200</v>
      </c>
    </row>
    <row r="138" spans="1:8" s="173" customFormat="1" x14ac:dyDescent="0.3">
      <c r="A138" s="231"/>
      <c r="B138" s="231"/>
      <c r="C138" s="231"/>
      <c r="D138" s="160" t="s">
        <v>64</v>
      </c>
      <c r="E138" s="164">
        <v>37686200</v>
      </c>
      <c r="F138" s="164">
        <v>0</v>
      </c>
      <c r="G138" s="164">
        <v>0</v>
      </c>
      <c r="H138" s="164">
        <v>37686200</v>
      </c>
    </row>
    <row r="139" spans="1:8" s="173" customFormat="1" x14ac:dyDescent="0.3">
      <c r="A139" s="231"/>
      <c r="B139" s="231"/>
      <c r="C139" s="232"/>
      <c r="D139" s="160" t="s">
        <v>1</v>
      </c>
      <c r="E139" s="164">
        <v>0</v>
      </c>
      <c r="F139" s="164">
        <v>0</v>
      </c>
      <c r="G139" s="164">
        <v>0</v>
      </c>
      <c r="H139" s="164">
        <v>0</v>
      </c>
    </row>
    <row r="140" spans="1:8" s="173" customFormat="1" x14ac:dyDescent="0.3">
      <c r="A140" s="231"/>
      <c r="B140" s="231"/>
      <c r="C140" s="230" t="s">
        <v>56</v>
      </c>
      <c r="D140" s="160" t="s">
        <v>63</v>
      </c>
      <c r="E140" s="164">
        <v>5000000</v>
      </c>
      <c r="F140" s="164">
        <v>0</v>
      </c>
      <c r="G140" s="164">
        <v>0</v>
      </c>
      <c r="H140" s="164">
        <v>5000000</v>
      </c>
    </row>
    <row r="141" spans="1:8" s="173" customFormat="1" x14ac:dyDescent="0.3">
      <c r="A141" s="231"/>
      <c r="B141" s="231"/>
      <c r="C141" s="231"/>
      <c r="D141" s="160" t="s">
        <v>64</v>
      </c>
      <c r="E141" s="164">
        <v>3500000</v>
      </c>
      <c r="F141" s="164">
        <v>0</v>
      </c>
      <c r="G141" s="164">
        <v>0</v>
      </c>
      <c r="H141" s="164">
        <v>3500000</v>
      </c>
    </row>
    <row r="142" spans="1:8" s="173" customFormat="1" x14ac:dyDescent="0.3">
      <c r="A142" s="231"/>
      <c r="B142" s="231"/>
      <c r="C142" s="232"/>
      <c r="D142" s="160" t="s">
        <v>1</v>
      </c>
      <c r="E142" s="164">
        <v>1500000</v>
      </c>
      <c r="F142" s="164">
        <v>0</v>
      </c>
      <c r="G142" s="164">
        <v>0</v>
      </c>
      <c r="H142" s="164">
        <v>1500000</v>
      </c>
    </row>
    <row r="143" spans="1:8" s="173" customFormat="1" x14ac:dyDescent="0.3">
      <c r="A143" s="231"/>
      <c r="B143" s="231" t="s">
        <v>57</v>
      </c>
      <c r="C143" s="230"/>
      <c r="D143" s="160" t="s">
        <v>63</v>
      </c>
      <c r="E143" s="164">
        <v>114560000</v>
      </c>
      <c r="F143" s="164">
        <v>0</v>
      </c>
      <c r="G143" s="164">
        <v>0</v>
      </c>
      <c r="H143" s="164">
        <v>114560000</v>
      </c>
    </row>
    <row r="144" spans="1:8" s="173" customFormat="1" x14ac:dyDescent="0.3">
      <c r="A144" s="231"/>
      <c r="B144" s="231"/>
      <c r="C144" s="231"/>
      <c r="D144" s="160" t="s">
        <v>64</v>
      </c>
      <c r="E144" s="164">
        <v>88820700</v>
      </c>
      <c r="F144" s="164">
        <v>0</v>
      </c>
      <c r="G144" s="164">
        <v>0</v>
      </c>
      <c r="H144" s="164">
        <v>88820700</v>
      </c>
    </row>
    <row r="145" spans="1:8" s="173" customFormat="1" x14ac:dyDescent="0.3">
      <c r="A145" s="231"/>
      <c r="B145" s="232"/>
      <c r="C145" s="232"/>
      <c r="D145" s="160" t="s">
        <v>1</v>
      </c>
      <c r="E145" s="164">
        <v>25739300</v>
      </c>
      <c r="F145" s="164">
        <v>0</v>
      </c>
      <c r="G145" s="164">
        <v>0</v>
      </c>
      <c r="H145" s="164">
        <v>25739300</v>
      </c>
    </row>
    <row r="146" spans="1:8" s="173" customFormat="1" x14ac:dyDescent="0.3">
      <c r="A146" s="231" t="s">
        <v>42</v>
      </c>
      <c r="B146" s="230"/>
      <c r="C146" s="230"/>
      <c r="D146" s="160" t="s">
        <v>63</v>
      </c>
      <c r="E146" s="164">
        <v>5670195460</v>
      </c>
      <c r="F146" s="164">
        <v>1519884540</v>
      </c>
      <c r="G146" s="164">
        <v>0</v>
      </c>
      <c r="H146" s="164">
        <v>7190080000</v>
      </c>
    </row>
    <row r="147" spans="1:8" s="173" customFormat="1" x14ac:dyDescent="0.3">
      <c r="A147" s="231"/>
      <c r="B147" s="231"/>
      <c r="C147" s="231"/>
      <c r="D147" s="160" t="s">
        <v>64</v>
      </c>
      <c r="E147" s="164">
        <v>5171878159</v>
      </c>
      <c r="F147" s="164">
        <v>1554459112</v>
      </c>
      <c r="G147" s="164">
        <v>0</v>
      </c>
      <c r="H147" s="164">
        <v>6726337271</v>
      </c>
    </row>
    <row r="148" spans="1:8" s="173" customFormat="1" x14ac:dyDescent="0.3">
      <c r="A148" s="232"/>
      <c r="B148" s="232"/>
      <c r="C148" s="232"/>
      <c r="D148" s="160" t="s">
        <v>1</v>
      </c>
      <c r="E148" s="164">
        <v>498317301</v>
      </c>
      <c r="F148" s="164">
        <v>-34574572</v>
      </c>
      <c r="G148" s="164">
        <v>0</v>
      </c>
      <c r="H148" s="164">
        <v>463742729</v>
      </c>
    </row>
    <row r="149" spans="1:8" s="75" customFormat="1" x14ac:dyDescent="0.3">
      <c r="A149" s="223" t="s">
        <v>68</v>
      </c>
      <c r="B149" s="224"/>
      <c r="C149" s="224"/>
      <c r="D149" s="78" t="s">
        <v>63</v>
      </c>
      <c r="E149" s="127">
        <v>6615885670</v>
      </c>
      <c r="F149" s="127">
        <v>1519884540</v>
      </c>
      <c r="G149" s="127">
        <v>0</v>
      </c>
      <c r="H149" s="127">
        <v>8135770210</v>
      </c>
    </row>
    <row r="150" spans="1:8" s="75" customFormat="1" x14ac:dyDescent="0.3">
      <c r="A150" s="225"/>
      <c r="B150" s="226"/>
      <c r="C150" s="226"/>
      <c r="D150" s="76" t="s">
        <v>64</v>
      </c>
      <c r="E150" s="128">
        <v>5998154036</v>
      </c>
      <c r="F150" s="128">
        <v>1554459112</v>
      </c>
      <c r="G150" s="128">
        <v>0</v>
      </c>
      <c r="H150" s="128">
        <v>7552613148</v>
      </c>
    </row>
    <row r="151" spans="1:8" s="75" customFormat="1" x14ac:dyDescent="0.3">
      <c r="A151" s="227"/>
      <c r="B151" s="228"/>
      <c r="C151" s="228"/>
      <c r="D151" s="76" t="s">
        <v>1</v>
      </c>
      <c r="E151" s="128">
        <v>617731634</v>
      </c>
      <c r="F151" s="128">
        <v>-34574572</v>
      </c>
      <c r="G151" s="128">
        <v>0</v>
      </c>
      <c r="H151" s="128">
        <v>583157062</v>
      </c>
    </row>
  </sheetData>
  <mergeCells count="153">
    <mergeCell ref="H3:H4"/>
    <mergeCell ref="A149:C151"/>
    <mergeCell ref="A1:H1"/>
    <mergeCell ref="A2:C2"/>
    <mergeCell ref="A143:A145"/>
    <mergeCell ref="B143:B145"/>
    <mergeCell ref="C143:C145"/>
    <mergeCell ref="A146:A148"/>
    <mergeCell ref="B146:B148"/>
    <mergeCell ref="C146:C148"/>
    <mergeCell ref="A137:A139"/>
    <mergeCell ref="B137:B139"/>
    <mergeCell ref="C137:C139"/>
    <mergeCell ref="A140:A142"/>
    <mergeCell ref="B140:B142"/>
    <mergeCell ref="C140:C142"/>
    <mergeCell ref="A131:A133"/>
    <mergeCell ref="B131:B133"/>
    <mergeCell ref="C131:C133"/>
    <mergeCell ref="A134:A136"/>
    <mergeCell ref="B134:B136"/>
    <mergeCell ref="C134:C136"/>
    <mergeCell ref="A125:A127"/>
    <mergeCell ref="B125:B127"/>
    <mergeCell ref="C125:C127"/>
    <mergeCell ref="A128:A130"/>
    <mergeCell ref="B128:B130"/>
    <mergeCell ref="C128:C130"/>
    <mergeCell ref="A119:A121"/>
    <mergeCell ref="B119:B121"/>
    <mergeCell ref="C119:C121"/>
    <mergeCell ref="A122:A124"/>
    <mergeCell ref="B122:B124"/>
    <mergeCell ref="C122:C124"/>
    <mergeCell ref="A113:A115"/>
    <mergeCell ref="B113:B115"/>
    <mergeCell ref="C113:C115"/>
    <mergeCell ref="A116:A118"/>
    <mergeCell ref="B116:B118"/>
    <mergeCell ref="C116:C118"/>
    <mergeCell ref="A107:A109"/>
    <mergeCell ref="B107:B109"/>
    <mergeCell ref="C107:C109"/>
    <mergeCell ref="A110:A112"/>
    <mergeCell ref="B110:B112"/>
    <mergeCell ref="C110:C112"/>
    <mergeCell ref="A101:A103"/>
    <mergeCell ref="B101:B103"/>
    <mergeCell ref="C101:C103"/>
    <mergeCell ref="A104:A106"/>
    <mergeCell ref="B104:B106"/>
    <mergeCell ref="C104:C106"/>
    <mergeCell ref="A95:A97"/>
    <mergeCell ref="B95:B97"/>
    <mergeCell ref="C95:C97"/>
    <mergeCell ref="A98:A100"/>
    <mergeCell ref="B98:B100"/>
    <mergeCell ref="C98:C100"/>
    <mergeCell ref="A89:A91"/>
    <mergeCell ref="B89:B91"/>
    <mergeCell ref="C89:C91"/>
    <mergeCell ref="A92:A94"/>
    <mergeCell ref="B92:B94"/>
    <mergeCell ref="C92:C94"/>
    <mergeCell ref="A83:A85"/>
    <mergeCell ref="B83:B85"/>
    <mergeCell ref="C83:C85"/>
    <mergeCell ref="A86:A88"/>
    <mergeCell ref="B86:B88"/>
    <mergeCell ref="C86:C88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  <mergeCell ref="G3:G4"/>
    <mergeCell ref="A5:A7"/>
    <mergeCell ref="B5:B7"/>
    <mergeCell ref="C5:C7"/>
    <mergeCell ref="A8:A10"/>
    <mergeCell ref="B8:B10"/>
    <mergeCell ref="C8:C10"/>
    <mergeCell ref="D3:D4"/>
    <mergeCell ref="E3:E4"/>
    <mergeCell ref="F3:F4"/>
    <mergeCell ref="A3:C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20ABF-EFB2-43AA-B996-55A65053AAA0}">
  <dimension ref="A1:M191"/>
  <sheetViews>
    <sheetView tabSelected="1" topLeftCell="A133" workbookViewId="0">
      <selection activeCell="J140" sqref="J140"/>
    </sheetView>
  </sheetViews>
  <sheetFormatPr defaultRowHeight="16.5" x14ac:dyDescent="0.3"/>
  <cols>
    <col min="1" max="1" width="6.25" style="133" customWidth="1"/>
    <col min="2" max="2" width="7.125" style="133" customWidth="1"/>
    <col min="3" max="4" width="9" style="133"/>
    <col min="5" max="5" width="13.375" style="132" customWidth="1"/>
    <col min="6" max="6" width="17.125" style="132" customWidth="1"/>
    <col min="7" max="7" width="13.375" style="133" customWidth="1"/>
    <col min="8" max="12" width="13.75" style="133" customWidth="1"/>
    <col min="13" max="13" width="32.375" style="133" customWidth="1"/>
  </cols>
  <sheetData>
    <row r="1" spans="1:13" ht="29.25" customHeight="1" x14ac:dyDescent="0.3">
      <c r="A1" s="234" t="s">
        <v>436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22.5" customHeight="1" x14ac:dyDescent="0.3">
      <c r="A2" s="237" t="s">
        <v>71</v>
      </c>
      <c r="B2" s="237"/>
      <c r="C2" s="237"/>
      <c r="D2" s="237"/>
      <c r="E2" s="237"/>
    </row>
    <row r="3" spans="1:13" ht="22.5" customHeight="1" x14ac:dyDescent="0.3">
      <c r="A3" s="133" t="s">
        <v>459</v>
      </c>
      <c r="E3" s="165"/>
    </row>
    <row r="4" spans="1:13" ht="16.5" customHeight="1" x14ac:dyDescent="0.3">
      <c r="A4" s="134" t="s">
        <v>202</v>
      </c>
      <c r="B4" s="134" t="s">
        <v>379</v>
      </c>
      <c r="C4" s="134" t="s">
        <v>2</v>
      </c>
      <c r="D4" s="134" t="s">
        <v>3</v>
      </c>
      <c r="E4" s="135" t="s">
        <v>4</v>
      </c>
      <c r="F4" s="135" t="s">
        <v>380</v>
      </c>
      <c r="G4" s="134" t="s">
        <v>381</v>
      </c>
      <c r="H4" s="134" t="s">
        <v>431</v>
      </c>
      <c r="I4" s="134" t="s">
        <v>432</v>
      </c>
      <c r="J4" s="134" t="s">
        <v>434</v>
      </c>
      <c r="K4" s="134" t="s">
        <v>433</v>
      </c>
      <c r="L4" s="134" t="s">
        <v>435</v>
      </c>
      <c r="M4" s="134" t="s">
        <v>382</v>
      </c>
    </row>
    <row r="5" spans="1:13" ht="24" x14ac:dyDescent="0.3">
      <c r="A5" s="136">
        <v>1</v>
      </c>
      <c r="B5" s="136">
        <v>1</v>
      </c>
      <c r="C5" s="137" t="s">
        <v>29</v>
      </c>
      <c r="D5" s="137" t="s">
        <v>28</v>
      </c>
      <c r="E5" s="138" t="s">
        <v>24</v>
      </c>
      <c r="F5" s="138" t="s">
        <v>383</v>
      </c>
      <c r="G5" s="139">
        <v>45098</v>
      </c>
      <c r="H5" s="140">
        <v>0</v>
      </c>
      <c r="I5" s="140">
        <v>490000</v>
      </c>
      <c r="J5" s="140">
        <v>490000</v>
      </c>
      <c r="K5" s="140">
        <v>0</v>
      </c>
      <c r="L5" s="140">
        <v>490000</v>
      </c>
      <c r="M5" s="137" t="s">
        <v>384</v>
      </c>
    </row>
    <row r="6" spans="1:13" x14ac:dyDescent="0.3">
      <c r="A6" s="136">
        <v>2</v>
      </c>
      <c r="B6" s="136">
        <v>1</v>
      </c>
      <c r="C6" s="137" t="s">
        <v>29</v>
      </c>
      <c r="D6" s="137" t="s">
        <v>28</v>
      </c>
      <c r="E6" s="138" t="s">
        <v>22</v>
      </c>
      <c r="F6" s="138" t="s">
        <v>385</v>
      </c>
      <c r="G6" s="139">
        <v>45098</v>
      </c>
      <c r="H6" s="140">
        <v>480000</v>
      </c>
      <c r="I6" s="140">
        <v>-124700</v>
      </c>
      <c r="J6" s="140">
        <v>355300</v>
      </c>
      <c r="K6" s="140">
        <v>0</v>
      </c>
      <c r="L6" s="140">
        <v>355300</v>
      </c>
      <c r="M6" s="137" t="s">
        <v>386</v>
      </c>
    </row>
    <row r="7" spans="1:13" ht="24" x14ac:dyDescent="0.3">
      <c r="A7" s="136">
        <v>3</v>
      </c>
      <c r="B7" s="136">
        <v>1</v>
      </c>
      <c r="C7" s="137" t="s">
        <v>29</v>
      </c>
      <c r="D7" s="137" t="s">
        <v>28</v>
      </c>
      <c r="E7" s="138" t="s">
        <v>26</v>
      </c>
      <c r="F7" s="138" t="s">
        <v>387</v>
      </c>
      <c r="G7" s="139">
        <v>45098</v>
      </c>
      <c r="H7" s="140">
        <v>200000</v>
      </c>
      <c r="I7" s="140">
        <v>100000</v>
      </c>
      <c r="J7" s="140">
        <v>300000</v>
      </c>
      <c r="K7" s="140">
        <v>120000</v>
      </c>
      <c r="L7" s="140">
        <v>180000</v>
      </c>
      <c r="M7" s="137" t="s">
        <v>388</v>
      </c>
    </row>
    <row r="8" spans="1:13" ht="24" x14ac:dyDescent="0.3">
      <c r="A8" s="136">
        <v>4</v>
      </c>
      <c r="B8" s="136">
        <v>1</v>
      </c>
      <c r="C8" s="137" t="s">
        <v>29</v>
      </c>
      <c r="D8" s="137" t="s">
        <v>28</v>
      </c>
      <c r="E8" s="138" t="s">
        <v>23</v>
      </c>
      <c r="F8" s="138" t="s">
        <v>389</v>
      </c>
      <c r="G8" s="139">
        <v>45098</v>
      </c>
      <c r="H8" s="140">
        <v>200000</v>
      </c>
      <c r="I8" s="140">
        <v>400000</v>
      </c>
      <c r="J8" s="140">
        <v>600000</v>
      </c>
      <c r="K8" s="140">
        <v>119000</v>
      </c>
      <c r="L8" s="140">
        <v>481000</v>
      </c>
      <c r="M8" s="137" t="s">
        <v>390</v>
      </c>
    </row>
    <row r="9" spans="1:13" ht="24" x14ac:dyDescent="0.3">
      <c r="A9" s="136">
        <v>5</v>
      </c>
      <c r="B9" s="136">
        <v>1</v>
      </c>
      <c r="C9" s="137" t="s">
        <v>29</v>
      </c>
      <c r="D9" s="137" t="s">
        <v>28</v>
      </c>
      <c r="E9" s="138" t="s">
        <v>23</v>
      </c>
      <c r="F9" s="138" t="s">
        <v>391</v>
      </c>
      <c r="G9" s="139">
        <v>45098</v>
      </c>
      <c r="H9" s="140">
        <v>1200000</v>
      </c>
      <c r="I9" s="140">
        <v>8800000</v>
      </c>
      <c r="J9" s="140">
        <v>10000000</v>
      </c>
      <c r="K9" s="140">
        <v>0</v>
      </c>
      <c r="L9" s="140">
        <v>10000000</v>
      </c>
      <c r="M9" s="137" t="s">
        <v>392</v>
      </c>
    </row>
    <row r="10" spans="1:13" ht="24" x14ac:dyDescent="0.3">
      <c r="A10" s="136">
        <v>6</v>
      </c>
      <c r="B10" s="136">
        <v>1</v>
      </c>
      <c r="C10" s="137" t="s">
        <v>29</v>
      </c>
      <c r="D10" s="137" t="s">
        <v>28</v>
      </c>
      <c r="E10" s="138" t="s">
        <v>23</v>
      </c>
      <c r="F10" s="138" t="s">
        <v>393</v>
      </c>
      <c r="G10" s="139">
        <v>45098</v>
      </c>
      <c r="H10" s="140">
        <v>1600000</v>
      </c>
      <c r="I10" s="140">
        <v>-1200000</v>
      </c>
      <c r="J10" s="140">
        <v>400000</v>
      </c>
      <c r="K10" s="140">
        <v>0</v>
      </c>
      <c r="L10" s="140">
        <v>400000</v>
      </c>
      <c r="M10" s="137" t="s">
        <v>394</v>
      </c>
    </row>
    <row r="11" spans="1:13" ht="24" x14ac:dyDescent="0.3">
      <c r="A11" s="136">
        <v>7</v>
      </c>
      <c r="B11" s="136">
        <v>1</v>
      </c>
      <c r="C11" s="137" t="s">
        <v>29</v>
      </c>
      <c r="D11" s="137" t="s">
        <v>28</v>
      </c>
      <c r="E11" s="138" t="s">
        <v>25</v>
      </c>
      <c r="F11" s="138" t="s">
        <v>395</v>
      </c>
      <c r="G11" s="139">
        <v>45098</v>
      </c>
      <c r="H11" s="140">
        <v>1440000</v>
      </c>
      <c r="I11" s="140">
        <v>-1440000</v>
      </c>
      <c r="J11" s="140">
        <v>0</v>
      </c>
      <c r="K11" s="140">
        <v>0</v>
      </c>
      <c r="L11" s="140">
        <v>0</v>
      </c>
      <c r="M11" s="137" t="s">
        <v>396</v>
      </c>
    </row>
    <row r="12" spans="1:13" ht="24" x14ac:dyDescent="0.3">
      <c r="A12" s="136">
        <v>8</v>
      </c>
      <c r="B12" s="136">
        <v>1</v>
      </c>
      <c r="C12" s="137" t="s">
        <v>29</v>
      </c>
      <c r="D12" s="137" t="s">
        <v>28</v>
      </c>
      <c r="E12" s="138" t="s">
        <v>23</v>
      </c>
      <c r="F12" s="138" t="s">
        <v>397</v>
      </c>
      <c r="G12" s="139">
        <v>45098</v>
      </c>
      <c r="H12" s="140">
        <v>9500000</v>
      </c>
      <c r="I12" s="140">
        <v>-7000000</v>
      </c>
      <c r="J12" s="140">
        <v>2500000</v>
      </c>
      <c r="K12" s="140">
        <v>0</v>
      </c>
      <c r="L12" s="140">
        <v>2500000</v>
      </c>
      <c r="M12" s="137" t="s">
        <v>398</v>
      </c>
    </row>
    <row r="13" spans="1:13" x14ac:dyDescent="0.3">
      <c r="A13" s="136">
        <v>9</v>
      </c>
      <c r="B13" s="136">
        <v>1</v>
      </c>
      <c r="C13" s="137" t="s">
        <v>29</v>
      </c>
      <c r="D13" s="137" t="s">
        <v>28</v>
      </c>
      <c r="E13" s="138" t="s">
        <v>25</v>
      </c>
      <c r="F13" s="138" t="s">
        <v>399</v>
      </c>
      <c r="G13" s="139">
        <v>45098</v>
      </c>
      <c r="H13" s="140">
        <v>120000</v>
      </c>
      <c r="I13" s="140">
        <v>-25300</v>
      </c>
      <c r="J13" s="140">
        <v>94700</v>
      </c>
      <c r="K13" s="140">
        <v>94700</v>
      </c>
      <c r="L13" s="140">
        <v>0</v>
      </c>
      <c r="M13" s="137" t="s">
        <v>400</v>
      </c>
    </row>
    <row r="14" spans="1:13" x14ac:dyDescent="0.3">
      <c r="A14" s="235" t="s">
        <v>241</v>
      </c>
      <c r="B14" s="235"/>
      <c r="C14" s="235"/>
      <c r="D14" s="235"/>
      <c r="E14" s="235"/>
      <c r="F14" s="235"/>
      <c r="G14" s="141"/>
      <c r="H14" s="142">
        <f>SUM(H5:H13)</f>
        <v>14740000</v>
      </c>
      <c r="I14" s="142">
        <f t="shared" ref="I14:L14" si="0">SUM(I5:I13)</f>
        <v>0</v>
      </c>
      <c r="J14" s="142">
        <f t="shared" si="0"/>
        <v>14740000</v>
      </c>
      <c r="K14" s="142">
        <f t="shared" si="0"/>
        <v>333700</v>
      </c>
      <c r="L14" s="142">
        <f t="shared" si="0"/>
        <v>14406300</v>
      </c>
      <c r="M14" s="143"/>
    </row>
    <row r="15" spans="1:13" s="129" customFormat="1" x14ac:dyDescent="0.3">
      <c r="A15" s="144"/>
      <c r="B15" s="144"/>
      <c r="C15" s="145"/>
      <c r="D15" s="145"/>
      <c r="E15" s="146"/>
      <c r="F15" s="146"/>
      <c r="G15" s="147"/>
      <c r="H15" s="148"/>
      <c r="I15" s="148"/>
      <c r="J15" s="148"/>
      <c r="K15" s="148"/>
      <c r="L15" s="148"/>
      <c r="M15" s="145"/>
    </row>
    <row r="16" spans="1:13" s="129" customFormat="1" x14ac:dyDescent="0.3">
      <c r="A16" s="133" t="s">
        <v>460</v>
      </c>
      <c r="B16" s="144"/>
      <c r="C16" s="145"/>
      <c r="D16" s="145"/>
      <c r="E16" s="146"/>
      <c r="F16" s="146"/>
      <c r="G16" s="147"/>
      <c r="H16" s="148"/>
      <c r="I16" s="148"/>
      <c r="J16" s="148"/>
      <c r="K16" s="148"/>
      <c r="L16" s="148"/>
      <c r="M16" s="145"/>
    </row>
    <row r="17" spans="1:13" ht="16.5" customHeight="1" x14ac:dyDescent="0.3">
      <c r="A17" s="134" t="s">
        <v>202</v>
      </c>
      <c r="B17" s="134" t="s">
        <v>379</v>
      </c>
      <c r="C17" s="134" t="s">
        <v>2</v>
      </c>
      <c r="D17" s="134" t="s">
        <v>3</v>
      </c>
      <c r="E17" s="135" t="s">
        <v>4</v>
      </c>
      <c r="F17" s="135" t="s">
        <v>380</v>
      </c>
      <c r="G17" s="134" t="s">
        <v>381</v>
      </c>
      <c r="H17" s="134" t="s">
        <v>431</v>
      </c>
      <c r="I17" s="134" t="s">
        <v>432</v>
      </c>
      <c r="J17" s="134" t="s">
        <v>434</v>
      </c>
      <c r="K17" s="134" t="s">
        <v>433</v>
      </c>
      <c r="L17" s="134" t="s">
        <v>435</v>
      </c>
      <c r="M17" s="134" t="s">
        <v>382</v>
      </c>
    </row>
    <row r="18" spans="1:13" ht="24" x14ac:dyDescent="0.3">
      <c r="A18" s="136">
        <v>1</v>
      </c>
      <c r="B18" s="136">
        <v>2</v>
      </c>
      <c r="C18" s="149" t="s">
        <v>29</v>
      </c>
      <c r="D18" s="149" t="s">
        <v>21</v>
      </c>
      <c r="E18" s="150" t="s">
        <v>20</v>
      </c>
      <c r="F18" s="150" t="s">
        <v>401</v>
      </c>
      <c r="G18" s="139">
        <v>45188</v>
      </c>
      <c r="H18" s="151">
        <v>1520000</v>
      </c>
      <c r="I18" s="151">
        <v>-400000</v>
      </c>
      <c r="J18" s="151">
        <v>1120000</v>
      </c>
      <c r="K18" s="151">
        <v>522800</v>
      </c>
      <c r="L18" s="151">
        <v>597200</v>
      </c>
      <c r="M18" s="149" t="s">
        <v>402</v>
      </c>
    </row>
    <row r="19" spans="1:13" ht="24" x14ac:dyDescent="0.3">
      <c r="A19" s="136">
        <v>2</v>
      </c>
      <c r="B19" s="136">
        <v>2</v>
      </c>
      <c r="C19" s="149" t="s">
        <v>29</v>
      </c>
      <c r="D19" s="149" t="s">
        <v>28</v>
      </c>
      <c r="E19" s="150" t="s">
        <v>24</v>
      </c>
      <c r="F19" s="150" t="s">
        <v>403</v>
      </c>
      <c r="G19" s="139">
        <v>45188</v>
      </c>
      <c r="H19" s="151">
        <v>3600000</v>
      </c>
      <c r="I19" s="151">
        <v>-871040</v>
      </c>
      <c r="J19" s="151">
        <v>2728960</v>
      </c>
      <c r="K19" s="151">
        <v>0</v>
      </c>
      <c r="L19" s="151">
        <v>2728960</v>
      </c>
      <c r="M19" s="149" t="s">
        <v>404</v>
      </c>
    </row>
    <row r="20" spans="1:13" ht="24" x14ac:dyDescent="0.3">
      <c r="A20" s="136">
        <v>3</v>
      </c>
      <c r="B20" s="136">
        <v>2</v>
      </c>
      <c r="C20" s="149" t="s">
        <v>29</v>
      </c>
      <c r="D20" s="149" t="s">
        <v>28</v>
      </c>
      <c r="E20" s="150" t="s">
        <v>24</v>
      </c>
      <c r="F20" s="150" t="s">
        <v>383</v>
      </c>
      <c r="G20" s="139">
        <v>45188</v>
      </c>
      <c r="H20" s="151">
        <v>490000</v>
      </c>
      <c r="I20" s="151">
        <v>610000</v>
      </c>
      <c r="J20" s="151">
        <v>1100000</v>
      </c>
      <c r="K20" s="151">
        <v>0</v>
      </c>
      <c r="L20" s="151">
        <v>1100000</v>
      </c>
      <c r="M20" s="149" t="s">
        <v>384</v>
      </c>
    </row>
    <row r="21" spans="1:13" ht="24" x14ac:dyDescent="0.3">
      <c r="A21" s="136">
        <v>4</v>
      </c>
      <c r="B21" s="136">
        <v>2</v>
      </c>
      <c r="C21" s="149" t="s">
        <v>29</v>
      </c>
      <c r="D21" s="149" t="s">
        <v>28</v>
      </c>
      <c r="E21" s="150" t="s">
        <v>23</v>
      </c>
      <c r="F21" s="150" t="s">
        <v>405</v>
      </c>
      <c r="G21" s="139">
        <v>45188</v>
      </c>
      <c r="H21" s="151">
        <v>300000</v>
      </c>
      <c r="I21" s="151">
        <v>-113000</v>
      </c>
      <c r="J21" s="151">
        <v>187000</v>
      </c>
      <c r="K21" s="151">
        <v>187000</v>
      </c>
      <c r="L21" s="151">
        <v>0</v>
      </c>
      <c r="M21" s="149" t="s">
        <v>406</v>
      </c>
    </row>
    <row r="22" spans="1:13" ht="24" x14ac:dyDescent="0.3">
      <c r="A22" s="136">
        <v>5</v>
      </c>
      <c r="B22" s="136">
        <v>2</v>
      </c>
      <c r="C22" s="149" t="s">
        <v>29</v>
      </c>
      <c r="D22" s="149" t="s">
        <v>28</v>
      </c>
      <c r="E22" s="150" t="s">
        <v>23</v>
      </c>
      <c r="F22" s="150" t="s">
        <v>407</v>
      </c>
      <c r="G22" s="139">
        <v>45188</v>
      </c>
      <c r="H22" s="151">
        <v>2336400</v>
      </c>
      <c r="I22" s="151">
        <v>495000</v>
      </c>
      <c r="J22" s="151">
        <v>2831400</v>
      </c>
      <c r="K22" s="151">
        <v>1117600</v>
      </c>
      <c r="L22" s="151">
        <v>1713800</v>
      </c>
      <c r="M22" s="149" t="s">
        <v>408</v>
      </c>
    </row>
    <row r="23" spans="1:13" x14ac:dyDescent="0.3">
      <c r="A23" s="136">
        <v>6</v>
      </c>
      <c r="B23" s="136">
        <v>2</v>
      </c>
      <c r="C23" s="149" t="s">
        <v>29</v>
      </c>
      <c r="D23" s="149" t="s">
        <v>28</v>
      </c>
      <c r="E23" s="150" t="s">
        <v>25</v>
      </c>
      <c r="F23" s="150" t="s">
        <v>409</v>
      </c>
      <c r="G23" s="139">
        <v>45188</v>
      </c>
      <c r="H23" s="151">
        <v>1000000</v>
      </c>
      <c r="I23" s="151">
        <v>-315360</v>
      </c>
      <c r="J23" s="151">
        <v>684640</v>
      </c>
      <c r="K23" s="151">
        <v>684640</v>
      </c>
      <c r="L23" s="151">
        <v>0</v>
      </c>
      <c r="M23" s="149" t="s">
        <v>410</v>
      </c>
    </row>
    <row r="24" spans="1:13" ht="24" x14ac:dyDescent="0.3">
      <c r="A24" s="136">
        <v>7</v>
      </c>
      <c r="B24" s="136">
        <v>2</v>
      </c>
      <c r="C24" s="149" t="s">
        <v>29</v>
      </c>
      <c r="D24" s="149" t="s">
        <v>28</v>
      </c>
      <c r="E24" s="150" t="s">
        <v>23</v>
      </c>
      <c r="F24" s="150" t="s">
        <v>391</v>
      </c>
      <c r="G24" s="139">
        <v>45188</v>
      </c>
      <c r="H24" s="151">
        <v>10000000</v>
      </c>
      <c r="I24" s="151">
        <v>519000</v>
      </c>
      <c r="J24" s="151">
        <v>10519000</v>
      </c>
      <c r="K24" s="151">
        <v>6680000</v>
      </c>
      <c r="L24" s="151">
        <v>3839000</v>
      </c>
      <c r="M24" s="149" t="s">
        <v>411</v>
      </c>
    </row>
    <row r="25" spans="1:13" ht="24" x14ac:dyDescent="0.3">
      <c r="A25" s="136">
        <v>8</v>
      </c>
      <c r="B25" s="136">
        <v>2</v>
      </c>
      <c r="C25" s="149" t="s">
        <v>29</v>
      </c>
      <c r="D25" s="149" t="s">
        <v>28</v>
      </c>
      <c r="E25" s="150" t="s">
        <v>25</v>
      </c>
      <c r="F25" s="150" t="s">
        <v>412</v>
      </c>
      <c r="G25" s="139">
        <v>45188</v>
      </c>
      <c r="H25" s="151">
        <v>0</v>
      </c>
      <c r="I25" s="151">
        <v>275400</v>
      </c>
      <c r="J25" s="151">
        <v>275400</v>
      </c>
      <c r="K25" s="151">
        <v>0</v>
      </c>
      <c r="L25" s="151">
        <v>275400</v>
      </c>
      <c r="M25" s="149" t="s">
        <v>413</v>
      </c>
    </row>
    <row r="26" spans="1:13" x14ac:dyDescent="0.3">
      <c r="A26" s="136">
        <v>9</v>
      </c>
      <c r="B26" s="136">
        <v>2</v>
      </c>
      <c r="C26" s="149" t="s">
        <v>29</v>
      </c>
      <c r="D26" s="149" t="s">
        <v>21</v>
      </c>
      <c r="E26" s="150" t="s">
        <v>20</v>
      </c>
      <c r="F26" s="150" t="s">
        <v>414</v>
      </c>
      <c r="G26" s="139">
        <v>45188</v>
      </c>
      <c r="H26" s="151">
        <v>500000</v>
      </c>
      <c r="I26" s="151">
        <v>-200000</v>
      </c>
      <c r="J26" s="151">
        <v>300000</v>
      </c>
      <c r="K26" s="151">
        <v>150</v>
      </c>
      <c r="L26" s="151">
        <v>299850</v>
      </c>
      <c r="M26" s="149" t="s">
        <v>415</v>
      </c>
    </row>
    <row r="27" spans="1:13" x14ac:dyDescent="0.3">
      <c r="A27" s="236" t="s">
        <v>241</v>
      </c>
      <c r="B27" s="236"/>
      <c r="C27" s="236"/>
      <c r="D27" s="236"/>
      <c r="E27" s="236"/>
      <c r="F27" s="236"/>
      <c r="G27" s="152"/>
      <c r="H27" s="153">
        <f>SUM(H18:H26)</f>
        <v>19746400</v>
      </c>
      <c r="I27" s="153">
        <f t="shared" ref="I27" si="1">SUM(I18:I26)</f>
        <v>0</v>
      </c>
      <c r="J27" s="153">
        <f t="shared" ref="J27" si="2">SUM(J18:J26)</f>
        <v>19746400</v>
      </c>
      <c r="K27" s="153">
        <f t="shared" ref="K27" si="3">SUM(K18:K26)</f>
        <v>9192190</v>
      </c>
      <c r="L27" s="153">
        <f t="shared" ref="L27" si="4">SUM(L18:L26)</f>
        <v>10554210</v>
      </c>
      <c r="M27" s="154"/>
    </row>
    <row r="28" spans="1:13" s="129" customFormat="1" x14ac:dyDescent="0.3">
      <c r="A28" s="133"/>
      <c r="B28" s="144"/>
      <c r="C28" s="145"/>
      <c r="D28" s="145"/>
      <c r="E28" s="146"/>
      <c r="F28" s="146"/>
      <c r="G28" s="147"/>
      <c r="H28" s="148"/>
      <c r="I28" s="148"/>
      <c r="J28" s="148"/>
      <c r="K28" s="148"/>
      <c r="L28" s="148"/>
      <c r="M28" s="145"/>
    </row>
    <row r="29" spans="1:13" s="129" customFormat="1" x14ac:dyDescent="0.3">
      <c r="A29" s="133" t="s">
        <v>461</v>
      </c>
      <c r="B29" s="155"/>
      <c r="C29" s="156"/>
      <c r="D29" s="156"/>
      <c r="E29" s="157"/>
      <c r="F29" s="157"/>
      <c r="G29" s="158"/>
      <c r="H29" s="159"/>
      <c r="I29" s="159"/>
      <c r="J29" s="159"/>
      <c r="K29" s="159"/>
      <c r="L29" s="159"/>
      <c r="M29" s="156"/>
    </row>
    <row r="30" spans="1:13" ht="16.5" customHeight="1" x14ac:dyDescent="0.3">
      <c r="A30" s="134" t="s">
        <v>202</v>
      </c>
      <c r="B30" s="134" t="s">
        <v>379</v>
      </c>
      <c r="C30" s="134" t="s">
        <v>2</v>
      </c>
      <c r="D30" s="134" t="s">
        <v>3</v>
      </c>
      <c r="E30" s="135" t="s">
        <v>4</v>
      </c>
      <c r="F30" s="135" t="s">
        <v>380</v>
      </c>
      <c r="G30" s="134" t="s">
        <v>381</v>
      </c>
      <c r="H30" s="134" t="s">
        <v>431</v>
      </c>
      <c r="I30" s="134" t="s">
        <v>432</v>
      </c>
      <c r="J30" s="134" t="s">
        <v>434</v>
      </c>
      <c r="K30" s="134" t="s">
        <v>433</v>
      </c>
      <c r="L30" s="134" t="s">
        <v>435</v>
      </c>
      <c r="M30" s="134" t="s">
        <v>382</v>
      </c>
    </row>
    <row r="31" spans="1:13" x14ac:dyDescent="0.3">
      <c r="A31" s="160">
        <v>1</v>
      </c>
      <c r="B31" s="160">
        <v>3</v>
      </c>
      <c r="C31" s="161" t="s">
        <v>29</v>
      </c>
      <c r="D31" s="161" t="s">
        <v>28</v>
      </c>
      <c r="E31" s="162" t="s">
        <v>25</v>
      </c>
      <c r="F31" s="162" t="s">
        <v>416</v>
      </c>
      <c r="G31" s="163">
        <v>45259</v>
      </c>
      <c r="H31" s="164">
        <v>150000</v>
      </c>
      <c r="I31" s="164">
        <v>-92770</v>
      </c>
      <c r="J31" s="164">
        <v>57230</v>
      </c>
      <c r="K31" s="164">
        <v>57230</v>
      </c>
      <c r="L31" s="164">
        <v>0</v>
      </c>
      <c r="M31" s="161" t="s">
        <v>417</v>
      </c>
    </row>
    <row r="32" spans="1:13" ht="24" x14ac:dyDescent="0.3">
      <c r="A32" s="160">
        <v>2</v>
      </c>
      <c r="B32" s="160">
        <v>3</v>
      </c>
      <c r="C32" s="161" t="s">
        <v>29</v>
      </c>
      <c r="D32" s="161" t="s">
        <v>28</v>
      </c>
      <c r="E32" s="162" t="s">
        <v>27</v>
      </c>
      <c r="F32" s="162" t="s">
        <v>367</v>
      </c>
      <c r="G32" s="163">
        <v>45259</v>
      </c>
      <c r="H32" s="164">
        <v>2000000</v>
      </c>
      <c r="I32" s="164">
        <v>-1000000</v>
      </c>
      <c r="J32" s="164">
        <v>1000000</v>
      </c>
      <c r="K32" s="164">
        <v>466500</v>
      </c>
      <c r="L32" s="164">
        <v>533500</v>
      </c>
      <c r="M32" s="161" t="s">
        <v>418</v>
      </c>
    </row>
    <row r="33" spans="1:13" ht="24" x14ac:dyDescent="0.3">
      <c r="A33" s="160">
        <v>3</v>
      </c>
      <c r="B33" s="160">
        <v>3</v>
      </c>
      <c r="C33" s="161" t="s">
        <v>29</v>
      </c>
      <c r="D33" s="161" t="s">
        <v>28</v>
      </c>
      <c r="E33" s="162" t="s">
        <v>24</v>
      </c>
      <c r="F33" s="162" t="s">
        <v>419</v>
      </c>
      <c r="G33" s="163">
        <v>45259</v>
      </c>
      <c r="H33" s="164">
        <v>740000</v>
      </c>
      <c r="I33" s="164">
        <v>-740000</v>
      </c>
      <c r="J33" s="164">
        <v>0</v>
      </c>
      <c r="K33" s="164">
        <v>0</v>
      </c>
      <c r="L33" s="164">
        <v>0</v>
      </c>
      <c r="M33" s="161" t="s">
        <v>404</v>
      </c>
    </row>
    <row r="34" spans="1:13" ht="24" x14ac:dyDescent="0.3">
      <c r="A34" s="160">
        <v>4</v>
      </c>
      <c r="B34" s="160">
        <v>3</v>
      </c>
      <c r="C34" s="161" t="s">
        <v>29</v>
      </c>
      <c r="D34" s="161" t="s">
        <v>28</v>
      </c>
      <c r="E34" s="162" t="s">
        <v>24</v>
      </c>
      <c r="F34" s="162" t="s">
        <v>420</v>
      </c>
      <c r="G34" s="163">
        <v>45259</v>
      </c>
      <c r="H34" s="164">
        <v>660000</v>
      </c>
      <c r="I34" s="164">
        <v>-178000</v>
      </c>
      <c r="J34" s="164">
        <v>482000</v>
      </c>
      <c r="K34" s="164">
        <v>341560</v>
      </c>
      <c r="L34" s="164">
        <v>140440</v>
      </c>
      <c r="M34" s="161" t="s">
        <v>404</v>
      </c>
    </row>
    <row r="35" spans="1:13" ht="24" x14ac:dyDescent="0.3">
      <c r="A35" s="160">
        <v>5</v>
      </c>
      <c r="B35" s="160">
        <v>3</v>
      </c>
      <c r="C35" s="161" t="s">
        <v>29</v>
      </c>
      <c r="D35" s="161" t="s">
        <v>28</v>
      </c>
      <c r="E35" s="162" t="s">
        <v>24</v>
      </c>
      <c r="F35" s="162" t="s">
        <v>403</v>
      </c>
      <c r="G35" s="163">
        <v>45259</v>
      </c>
      <c r="H35" s="164">
        <v>2728960</v>
      </c>
      <c r="I35" s="164">
        <v>-1700000</v>
      </c>
      <c r="J35" s="164">
        <v>1028960</v>
      </c>
      <c r="K35" s="164">
        <v>743900</v>
      </c>
      <c r="L35" s="164">
        <v>285060</v>
      </c>
      <c r="M35" s="161" t="s">
        <v>404</v>
      </c>
    </row>
    <row r="36" spans="1:13" ht="24" x14ac:dyDescent="0.3">
      <c r="A36" s="160">
        <v>6</v>
      </c>
      <c r="B36" s="160">
        <v>3</v>
      </c>
      <c r="C36" s="161" t="s">
        <v>29</v>
      </c>
      <c r="D36" s="161" t="s">
        <v>28</v>
      </c>
      <c r="E36" s="162" t="s">
        <v>24</v>
      </c>
      <c r="F36" s="162" t="s">
        <v>421</v>
      </c>
      <c r="G36" s="163">
        <v>45259</v>
      </c>
      <c r="H36" s="164">
        <v>4320000</v>
      </c>
      <c r="I36" s="164">
        <v>-460000</v>
      </c>
      <c r="J36" s="164">
        <v>3860000</v>
      </c>
      <c r="K36" s="164">
        <v>3482410</v>
      </c>
      <c r="L36" s="164">
        <v>377590</v>
      </c>
      <c r="M36" s="161" t="s">
        <v>422</v>
      </c>
    </row>
    <row r="37" spans="1:13" ht="24" x14ac:dyDescent="0.3">
      <c r="A37" s="160">
        <v>7</v>
      </c>
      <c r="B37" s="160">
        <v>3</v>
      </c>
      <c r="C37" s="161" t="s">
        <v>29</v>
      </c>
      <c r="D37" s="161" t="s">
        <v>28</v>
      </c>
      <c r="E37" s="162" t="s">
        <v>23</v>
      </c>
      <c r="F37" s="162" t="s">
        <v>393</v>
      </c>
      <c r="G37" s="163">
        <v>45259</v>
      </c>
      <c r="H37" s="164">
        <v>400000</v>
      </c>
      <c r="I37" s="164">
        <v>-119530</v>
      </c>
      <c r="J37" s="164">
        <v>280470</v>
      </c>
      <c r="K37" s="164">
        <v>280470</v>
      </c>
      <c r="L37" s="164">
        <v>0</v>
      </c>
      <c r="M37" s="161" t="s">
        <v>423</v>
      </c>
    </row>
    <row r="38" spans="1:13" x14ac:dyDescent="0.3">
      <c r="A38" s="160">
        <v>8</v>
      </c>
      <c r="B38" s="160">
        <v>3</v>
      </c>
      <c r="C38" s="161" t="s">
        <v>29</v>
      </c>
      <c r="D38" s="161" t="s">
        <v>28</v>
      </c>
      <c r="E38" s="162" t="s">
        <v>23</v>
      </c>
      <c r="F38" s="162" t="s">
        <v>424</v>
      </c>
      <c r="G38" s="163">
        <v>45259</v>
      </c>
      <c r="H38" s="164">
        <v>600000</v>
      </c>
      <c r="I38" s="164">
        <v>-136787</v>
      </c>
      <c r="J38" s="164">
        <v>463213</v>
      </c>
      <c r="K38" s="164">
        <v>463213</v>
      </c>
      <c r="L38" s="164">
        <v>0</v>
      </c>
      <c r="M38" s="161" t="s">
        <v>417</v>
      </c>
    </row>
    <row r="39" spans="1:13" ht="24" x14ac:dyDescent="0.3">
      <c r="A39" s="160">
        <v>9</v>
      </c>
      <c r="B39" s="160">
        <v>3</v>
      </c>
      <c r="C39" s="161" t="s">
        <v>29</v>
      </c>
      <c r="D39" s="161" t="s">
        <v>28</v>
      </c>
      <c r="E39" s="162" t="s">
        <v>23</v>
      </c>
      <c r="F39" s="162" t="s">
        <v>397</v>
      </c>
      <c r="G39" s="163">
        <v>45259</v>
      </c>
      <c r="H39" s="164">
        <v>2500000</v>
      </c>
      <c r="I39" s="164">
        <v>-862000</v>
      </c>
      <c r="J39" s="164">
        <v>1638000</v>
      </c>
      <c r="K39" s="164">
        <v>1638000</v>
      </c>
      <c r="L39" s="164">
        <v>0</v>
      </c>
      <c r="M39" s="161" t="s">
        <v>398</v>
      </c>
    </row>
    <row r="40" spans="1:13" ht="24" x14ac:dyDescent="0.3">
      <c r="A40" s="160">
        <v>10</v>
      </c>
      <c r="B40" s="160">
        <v>3</v>
      </c>
      <c r="C40" s="161" t="s">
        <v>29</v>
      </c>
      <c r="D40" s="161" t="s">
        <v>28</v>
      </c>
      <c r="E40" s="162" t="s">
        <v>23</v>
      </c>
      <c r="F40" s="162" t="s">
        <v>391</v>
      </c>
      <c r="G40" s="163">
        <v>45259</v>
      </c>
      <c r="H40" s="164">
        <v>10519000</v>
      </c>
      <c r="I40" s="164">
        <v>560000</v>
      </c>
      <c r="J40" s="164">
        <v>11079000</v>
      </c>
      <c r="K40" s="164">
        <v>10519000</v>
      </c>
      <c r="L40" s="164">
        <v>560000</v>
      </c>
      <c r="M40" s="161" t="s">
        <v>425</v>
      </c>
    </row>
    <row r="41" spans="1:13" ht="24" x14ac:dyDescent="0.3">
      <c r="A41" s="160">
        <v>11</v>
      </c>
      <c r="B41" s="160">
        <v>3</v>
      </c>
      <c r="C41" s="161" t="s">
        <v>29</v>
      </c>
      <c r="D41" s="161" t="s">
        <v>28</v>
      </c>
      <c r="E41" s="162" t="s">
        <v>23</v>
      </c>
      <c r="F41" s="162" t="s">
        <v>389</v>
      </c>
      <c r="G41" s="163">
        <v>45259</v>
      </c>
      <c r="H41" s="164">
        <v>600000</v>
      </c>
      <c r="I41" s="164">
        <v>130250</v>
      </c>
      <c r="J41" s="164">
        <v>730250</v>
      </c>
      <c r="K41" s="164">
        <v>390250</v>
      </c>
      <c r="L41" s="164">
        <v>340000</v>
      </c>
      <c r="M41" s="161" t="s">
        <v>426</v>
      </c>
    </row>
    <row r="42" spans="1:13" x14ac:dyDescent="0.3">
      <c r="A42" s="160">
        <v>12</v>
      </c>
      <c r="B42" s="160">
        <v>3</v>
      </c>
      <c r="C42" s="161" t="s">
        <v>29</v>
      </c>
      <c r="D42" s="161" t="s">
        <v>28</v>
      </c>
      <c r="E42" s="162" t="s">
        <v>23</v>
      </c>
      <c r="F42" s="162" t="s">
        <v>427</v>
      </c>
      <c r="G42" s="163">
        <v>45259</v>
      </c>
      <c r="H42" s="164">
        <v>964800</v>
      </c>
      <c r="I42" s="164">
        <v>344137</v>
      </c>
      <c r="J42" s="164">
        <v>1308937</v>
      </c>
      <c r="K42" s="164">
        <v>949080</v>
      </c>
      <c r="L42" s="164">
        <v>359857</v>
      </c>
      <c r="M42" s="161" t="s">
        <v>428</v>
      </c>
    </row>
    <row r="43" spans="1:13" x14ac:dyDescent="0.3">
      <c r="A43" s="160">
        <v>13</v>
      </c>
      <c r="B43" s="160">
        <v>3</v>
      </c>
      <c r="C43" s="161" t="s">
        <v>29</v>
      </c>
      <c r="D43" s="161" t="s">
        <v>28</v>
      </c>
      <c r="E43" s="162" t="s">
        <v>22</v>
      </c>
      <c r="F43" s="162" t="s">
        <v>385</v>
      </c>
      <c r="G43" s="163">
        <v>45259</v>
      </c>
      <c r="H43" s="164">
        <v>355300</v>
      </c>
      <c r="I43" s="164">
        <v>-245300</v>
      </c>
      <c r="J43" s="164">
        <v>110000</v>
      </c>
      <c r="K43" s="164">
        <v>110000</v>
      </c>
      <c r="L43" s="164">
        <v>0</v>
      </c>
      <c r="M43" s="161" t="s">
        <v>386</v>
      </c>
    </row>
    <row r="44" spans="1:13" ht="36" x14ac:dyDescent="0.3">
      <c r="A44" s="160">
        <v>14</v>
      </c>
      <c r="B44" s="160">
        <v>3</v>
      </c>
      <c r="C44" s="161" t="s">
        <v>42</v>
      </c>
      <c r="D44" s="161" t="s">
        <v>42</v>
      </c>
      <c r="E44" s="162" t="s">
        <v>33</v>
      </c>
      <c r="F44" s="162" t="s">
        <v>429</v>
      </c>
      <c r="G44" s="163">
        <v>45259</v>
      </c>
      <c r="H44" s="164">
        <v>0</v>
      </c>
      <c r="I44" s="164">
        <v>4500000</v>
      </c>
      <c r="J44" s="164">
        <v>4500000</v>
      </c>
      <c r="K44" s="164">
        <v>0</v>
      </c>
      <c r="L44" s="164">
        <v>4500000</v>
      </c>
      <c r="M44" s="161" t="s">
        <v>430</v>
      </c>
    </row>
    <row r="45" spans="1:13" s="131" customFormat="1" x14ac:dyDescent="0.3">
      <c r="A45" s="216" t="s">
        <v>200</v>
      </c>
      <c r="B45" s="217"/>
      <c r="C45" s="217"/>
      <c r="D45" s="217"/>
      <c r="E45" s="217"/>
      <c r="F45" s="217"/>
      <c r="G45" s="233"/>
      <c r="H45" s="127">
        <f>SUM(H31:H44)</f>
        <v>26538060</v>
      </c>
      <c r="I45" s="127">
        <f t="shared" ref="I45:L45" si="5">SUM(I31:I44)</f>
        <v>0</v>
      </c>
      <c r="J45" s="127">
        <f t="shared" si="5"/>
        <v>26538060</v>
      </c>
      <c r="K45" s="127">
        <f t="shared" si="5"/>
        <v>19441613</v>
      </c>
      <c r="L45" s="127">
        <f t="shared" si="5"/>
        <v>7096447</v>
      </c>
      <c r="M45" s="78"/>
    </row>
    <row r="47" spans="1:13" x14ac:dyDescent="0.3">
      <c r="A47" s="133" t="s">
        <v>446</v>
      </c>
    </row>
    <row r="48" spans="1:13" x14ac:dyDescent="0.3">
      <c r="A48" s="134" t="s">
        <v>202</v>
      </c>
      <c r="B48" s="134" t="s">
        <v>379</v>
      </c>
      <c r="C48" s="134" t="s">
        <v>2</v>
      </c>
      <c r="D48" s="134" t="s">
        <v>3</v>
      </c>
      <c r="E48" s="135" t="s">
        <v>4</v>
      </c>
      <c r="F48" s="135" t="s">
        <v>380</v>
      </c>
      <c r="G48" s="134" t="s">
        <v>381</v>
      </c>
      <c r="H48" s="134" t="s">
        <v>431</v>
      </c>
      <c r="I48" s="134" t="s">
        <v>432</v>
      </c>
      <c r="J48" s="134" t="s">
        <v>434</v>
      </c>
      <c r="K48" s="134" t="s">
        <v>433</v>
      </c>
      <c r="L48" s="134" t="s">
        <v>435</v>
      </c>
      <c r="M48" s="134" t="s">
        <v>382</v>
      </c>
    </row>
    <row r="49" spans="1:13" ht="24" x14ac:dyDescent="0.3">
      <c r="A49" s="136">
        <v>1</v>
      </c>
      <c r="B49" s="136">
        <v>1</v>
      </c>
      <c r="C49" s="137" t="s">
        <v>29</v>
      </c>
      <c r="D49" s="137" t="s">
        <v>437</v>
      </c>
      <c r="E49" s="138" t="s">
        <v>437</v>
      </c>
      <c r="F49" s="138" t="s">
        <v>438</v>
      </c>
      <c r="G49" s="139">
        <v>44984</v>
      </c>
      <c r="H49" s="140">
        <v>20000000</v>
      </c>
      <c r="I49" s="140">
        <v>-2345900</v>
      </c>
      <c r="J49" s="140">
        <v>17654100</v>
      </c>
      <c r="K49" s="140">
        <v>685700</v>
      </c>
      <c r="L49" s="140">
        <v>16968400</v>
      </c>
      <c r="M49" s="137" t="s">
        <v>439</v>
      </c>
    </row>
    <row r="50" spans="1:13" ht="24" x14ac:dyDescent="0.3">
      <c r="A50" s="160">
        <v>2</v>
      </c>
      <c r="B50" s="160">
        <v>1</v>
      </c>
      <c r="C50" s="161" t="s">
        <v>29</v>
      </c>
      <c r="D50" s="161" t="s">
        <v>28</v>
      </c>
      <c r="E50" s="162" t="s">
        <v>23</v>
      </c>
      <c r="F50" s="162" t="s">
        <v>427</v>
      </c>
      <c r="G50" s="139">
        <v>44984</v>
      </c>
      <c r="H50" s="164">
        <v>110910</v>
      </c>
      <c r="I50" s="164">
        <v>539900</v>
      </c>
      <c r="J50" s="164">
        <v>650810</v>
      </c>
      <c r="K50" s="164">
        <v>0</v>
      </c>
      <c r="L50" s="164">
        <v>650810</v>
      </c>
      <c r="M50" s="161" t="s">
        <v>440</v>
      </c>
    </row>
    <row r="51" spans="1:13" ht="24" x14ac:dyDescent="0.3">
      <c r="A51" s="136">
        <v>3</v>
      </c>
      <c r="B51" s="136">
        <v>1</v>
      </c>
      <c r="C51" s="149" t="s">
        <v>29</v>
      </c>
      <c r="D51" s="149" t="s">
        <v>28</v>
      </c>
      <c r="E51" s="150" t="s">
        <v>23</v>
      </c>
      <c r="F51" s="150" t="s">
        <v>407</v>
      </c>
      <c r="G51" s="139">
        <v>44984</v>
      </c>
      <c r="H51" s="151">
        <v>240000</v>
      </c>
      <c r="I51" s="151">
        <v>486000</v>
      </c>
      <c r="J51" s="151">
        <v>726000</v>
      </c>
      <c r="K51" s="151">
        <v>0</v>
      </c>
      <c r="L51" s="151">
        <v>726000</v>
      </c>
      <c r="M51" s="149" t="s">
        <v>441</v>
      </c>
    </row>
    <row r="52" spans="1:13" ht="24" x14ac:dyDescent="0.3">
      <c r="A52" s="160">
        <v>4</v>
      </c>
      <c r="B52" s="160">
        <v>1</v>
      </c>
      <c r="C52" s="161" t="s">
        <v>29</v>
      </c>
      <c r="D52" s="161" t="s">
        <v>28</v>
      </c>
      <c r="E52" s="162" t="s">
        <v>24</v>
      </c>
      <c r="F52" s="162" t="s">
        <v>451</v>
      </c>
      <c r="G52" s="139">
        <v>44984</v>
      </c>
      <c r="H52" s="164">
        <v>1398870</v>
      </c>
      <c r="I52" s="164">
        <v>1200000</v>
      </c>
      <c r="J52" s="164">
        <v>2598870</v>
      </c>
      <c r="K52" s="164">
        <v>509650</v>
      </c>
      <c r="L52" s="164">
        <v>2089220</v>
      </c>
      <c r="M52" s="161" t="s">
        <v>442</v>
      </c>
    </row>
    <row r="53" spans="1:13" x14ac:dyDescent="0.3">
      <c r="A53" s="136">
        <v>5</v>
      </c>
      <c r="B53" s="136">
        <v>1</v>
      </c>
      <c r="C53" s="161" t="s">
        <v>29</v>
      </c>
      <c r="D53" s="161" t="s">
        <v>28</v>
      </c>
      <c r="E53" s="162" t="s">
        <v>25</v>
      </c>
      <c r="F53" s="162" t="s">
        <v>416</v>
      </c>
      <c r="G53" s="139">
        <v>44984</v>
      </c>
      <c r="H53" s="164">
        <v>0</v>
      </c>
      <c r="I53" s="164">
        <v>44800</v>
      </c>
      <c r="J53" s="164">
        <v>44800</v>
      </c>
      <c r="K53" s="164">
        <v>44800</v>
      </c>
      <c r="L53" s="164">
        <v>0</v>
      </c>
      <c r="M53" s="161" t="s">
        <v>445</v>
      </c>
    </row>
    <row r="54" spans="1:13" x14ac:dyDescent="0.3">
      <c r="A54" s="160">
        <v>6</v>
      </c>
      <c r="B54" s="160">
        <v>1</v>
      </c>
      <c r="C54" s="149" t="s">
        <v>29</v>
      </c>
      <c r="D54" s="149" t="s">
        <v>28</v>
      </c>
      <c r="E54" s="150" t="s">
        <v>25</v>
      </c>
      <c r="F54" s="150" t="s">
        <v>412</v>
      </c>
      <c r="G54" s="139">
        <v>44984</v>
      </c>
      <c r="H54" s="151">
        <v>510000</v>
      </c>
      <c r="I54" s="151">
        <v>-44800</v>
      </c>
      <c r="J54" s="151">
        <v>456200</v>
      </c>
      <c r="K54" s="151">
        <v>169900</v>
      </c>
      <c r="L54" s="151">
        <v>286300</v>
      </c>
      <c r="M54" s="149" t="s">
        <v>444</v>
      </c>
    </row>
    <row r="55" spans="1:13" ht="24" x14ac:dyDescent="0.3">
      <c r="A55" s="136">
        <v>7</v>
      </c>
      <c r="B55" s="136">
        <v>1</v>
      </c>
      <c r="C55" s="161" t="s">
        <v>29</v>
      </c>
      <c r="D55" s="161" t="s">
        <v>28</v>
      </c>
      <c r="E55" s="162" t="s">
        <v>27</v>
      </c>
      <c r="F55" s="162" t="s">
        <v>247</v>
      </c>
      <c r="G55" s="139">
        <v>44984</v>
      </c>
      <c r="H55" s="164">
        <v>120000</v>
      </c>
      <c r="I55" s="164">
        <v>120000</v>
      </c>
      <c r="J55" s="164">
        <v>240000</v>
      </c>
      <c r="K55" s="164">
        <v>0</v>
      </c>
      <c r="L55" s="164">
        <v>0</v>
      </c>
      <c r="M55" s="161" t="s">
        <v>443</v>
      </c>
    </row>
    <row r="56" spans="1:13" s="130" customFormat="1" x14ac:dyDescent="0.3">
      <c r="A56" s="216" t="s">
        <v>200</v>
      </c>
      <c r="B56" s="217"/>
      <c r="C56" s="217"/>
      <c r="D56" s="217"/>
      <c r="E56" s="217"/>
      <c r="F56" s="217"/>
      <c r="G56" s="233"/>
      <c r="H56" s="127">
        <f>SUM(H49:H55)</f>
        <v>22379780</v>
      </c>
      <c r="I56" s="127">
        <f t="shared" ref="I56:L56" si="6">SUM(I49:I55)</f>
        <v>0</v>
      </c>
      <c r="J56" s="127">
        <f t="shared" si="6"/>
        <v>22370780</v>
      </c>
      <c r="K56" s="127">
        <f t="shared" si="6"/>
        <v>1410050</v>
      </c>
      <c r="L56" s="127">
        <f t="shared" si="6"/>
        <v>20720730</v>
      </c>
      <c r="M56" s="78"/>
    </row>
    <row r="58" spans="1:13" x14ac:dyDescent="0.3">
      <c r="A58" s="133" t="s">
        <v>447</v>
      </c>
    </row>
    <row r="59" spans="1:13" x14ac:dyDescent="0.3">
      <c r="A59" s="134" t="s">
        <v>202</v>
      </c>
      <c r="B59" s="134" t="s">
        <v>379</v>
      </c>
      <c r="C59" s="134" t="s">
        <v>2</v>
      </c>
      <c r="D59" s="134" t="s">
        <v>3</v>
      </c>
      <c r="E59" s="135" t="s">
        <v>4</v>
      </c>
      <c r="F59" s="135" t="s">
        <v>380</v>
      </c>
      <c r="G59" s="134" t="s">
        <v>381</v>
      </c>
      <c r="H59" s="134" t="s">
        <v>431</v>
      </c>
      <c r="I59" s="134" t="s">
        <v>432</v>
      </c>
      <c r="J59" s="134" t="s">
        <v>434</v>
      </c>
      <c r="K59" s="134" t="s">
        <v>433</v>
      </c>
      <c r="L59" s="134" t="s">
        <v>435</v>
      </c>
      <c r="M59" s="134" t="s">
        <v>382</v>
      </c>
    </row>
    <row r="60" spans="1:13" ht="24" x14ac:dyDescent="0.3">
      <c r="A60" s="136">
        <v>1</v>
      </c>
      <c r="B60" s="136">
        <v>2</v>
      </c>
      <c r="C60" s="137" t="s">
        <v>29</v>
      </c>
      <c r="D60" s="137" t="s">
        <v>437</v>
      </c>
      <c r="E60" s="138" t="s">
        <v>437</v>
      </c>
      <c r="F60" s="138" t="s">
        <v>438</v>
      </c>
      <c r="G60" s="139">
        <v>45104</v>
      </c>
      <c r="H60" s="140">
        <v>17253940</v>
      </c>
      <c r="I60" s="140">
        <v>-2420410</v>
      </c>
      <c r="J60" s="140">
        <v>14833530</v>
      </c>
      <c r="K60" s="140">
        <v>2610600</v>
      </c>
      <c r="L60" s="140">
        <v>12222930</v>
      </c>
      <c r="M60" s="137" t="s">
        <v>452</v>
      </c>
    </row>
    <row r="61" spans="1:13" x14ac:dyDescent="0.3">
      <c r="A61" s="136">
        <v>2</v>
      </c>
      <c r="B61" s="136">
        <v>2</v>
      </c>
      <c r="C61" s="137" t="s">
        <v>29</v>
      </c>
      <c r="D61" s="137" t="s">
        <v>28</v>
      </c>
      <c r="E61" s="138" t="s">
        <v>23</v>
      </c>
      <c r="F61" s="138" t="s">
        <v>448</v>
      </c>
      <c r="G61" s="139">
        <v>45104</v>
      </c>
      <c r="H61" s="140">
        <v>0</v>
      </c>
      <c r="I61" s="140">
        <v>50000</v>
      </c>
      <c r="J61" s="140">
        <v>50000</v>
      </c>
      <c r="K61" s="140">
        <v>0</v>
      </c>
      <c r="L61" s="140">
        <v>50000</v>
      </c>
      <c r="M61" s="137" t="s">
        <v>458</v>
      </c>
    </row>
    <row r="62" spans="1:13" ht="24" x14ac:dyDescent="0.3">
      <c r="A62" s="136">
        <v>3</v>
      </c>
      <c r="B62" s="136">
        <v>2</v>
      </c>
      <c r="C62" s="161" t="s">
        <v>29</v>
      </c>
      <c r="D62" s="161" t="s">
        <v>28</v>
      </c>
      <c r="E62" s="162" t="s">
        <v>23</v>
      </c>
      <c r="F62" s="162" t="s">
        <v>393</v>
      </c>
      <c r="G62" s="139">
        <v>45104</v>
      </c>
      <c r="H62" s="164">
        <v>0</v>
      </c>
      <c r="I62" s="164">
        <v>92000</v>
      </c>
      <c r="J62" s="164">
        <v>92000</v>
      </c>
      <c r="K62" s="164">
        <v>0</v>
      </c>
      <c r="L62" s="164">
        <v>92000</v>
      </c>
      <c r="M62" s="161" t="s">
        <v>456</v>
      </c>
    </row>
    <row r="63" spans="1:13" ht="24" x14ac:dyDescent="0.3">
      <c r="A63" s="136">
        <v>4</v>
      </c>
      <c r="B63" s="136">
        <v>2</v>
      </c>
      <c r="C63" s="149" t="s">
        <v>29</v>
      </c>
      <c r="D63" s="149" t="s">
        <v>28</v>
      </c>
      <c r="E63" s="150" t="s">
        <v>23</v>
      </c>
      <c r="F63" s="150" t="s">
        <v>449</v>
      </c>
      <c r="G63" s="139">
        <v>45104</v>
      </c>
      <c r="H63" s="151">
        <v>780000</v>
      </c>
      <c r="I63" s="151">
        <v>840000</v>
      </c>
      <c r="J63" s="151">
        <v>1620000</v>
      </c>
      <c r="K63" s="151">
        <v>561000</v>
      </c>
      <c r="L63" s="151">
        <v>1059000</v>
      </c>
      <c r="M63" s="149" t="s">
        <v>455</v>
      </c>
    </row>
    <row r="64" spans="1:13" ht="24" x14ac:dyDescent="0.3">
      <c r="A64" s="136">
        <v>5</v>
      </c>
      <c r="B64" s="136">
        <v>2</v>
      </c>
      <c r="C64" s="149" t="s">
        <v>29</v>
      </c>
      <c r="D64" s="149" t="s">
        <v>28</v>
      </c>
      <c r="E64" s="150" t="s">
        <v>23</v>
      </c>
      <c r="F64" s="150" t="s">
        <v>450</v>
      </c>
      <c r="G64" s="139">
        <v>45104</v>
      </c>
      <c r="H64" s="151">
        <v>240000</v>
      </c>
      <c r="I64" s="151">
        <v>120000</v>
      </c>
      <c r="J64" s="151">
        <v>360000</v>
      </c>
      <c r="K64" s="151">
        <v>148600</v>
      </c>
      <c r="L64" s="151">
        <v>211400</v>
      </c>
      <c r="M64" s="149" t="s">
        <v>454</v>
      </c>
    </row>
    <row r="65" spans="1:13" ht="24" x14ac:dyDescent="0.3">
      <c r="A65" s="136">
        <v>6</v>
      </c>
      <c r="B65" s="136">
        <v>2</v>
      </c>
      <c r="C65" s="161" t="s">
        <v>29</v>
      </c>
      <c r="D65" s="161" t="s">
        <v>28</v>
      </c>
      <c r="E65" s="162" t="s">
        <v>24</v>
      </c>
      <c r="F65" s="162" t="s">
        <v>451</v>
      </c>
      <c r="G65" s="139">
        <v>45104</v>
      </c>
      <c r="H65" s="164">
        <v>2598870</v>
      </c>
      <c r="I65" s="164">
        <v>827130</v>
      </c>
      <c r="J65" s="164">
        <v>3426000</v>
      </c>
      <c r="K65" s="164">
        <v>1678760</v>
      </c>
      <c r="L65" s="164">
        <v>1747240</v>
      </c>
      <c r="M65" s="161" t="s">
        <v>442</v>
      </c>
    </row>
    <row r="66" spans="1:13" ht="24" x14ac:dyDescent="0.3">
      <c r="A66" s="136">
        <v>7</v>
      </c>
      <c r="B66" s="136">
        <v>2</v>
      </c>
      <c r="C66" s="161" t="s">
        <v>29</v>
      </c>
      <c r="D66" s="161" t="s">
        <v>28</v>
      </c>
      <c r="E66" s="162" t="s">
        <v>24</v>
      </c>
      <c r="F66" s="162" t="s">
        <v>421</v>
      </c>
      <c r="G66" s="139">
        <v>45104</v>
      </c>
      <c r="H66" s="164">
        <v>540000</v>
      </c>
      <c r="I66" s="164">
        <v>480000</v>
      </c>
      <c r="J66" s="164">
        <v>1020000</v>
      </c>
      <c r="K66" s="164">
        <v>437240</v>
      </c>
      <c r="L66" s="164">
        <v>582760</v>
      </c>
      <c r="M66" s="161" t="s">
        <v>453</v>
      </c>
    </row>
    <row r="67" spans="1:13" ht="24" x14ac:dyDescent="0.3">
      <c r="A67" s="136">
        <v>8</v>
      </c>
      <c r="B67" s="136">
        <v>2</v>
      </c>
      <c r="C67" s="161" t="s">
        <v>29</v>
      </c>
      <c r="D67" s="161" t="s">
        <v>28</v>
      </c>
      <c r="E67" s="162" t="s">
        <v>25</v>
      </c>
      <c r="F67" s="162" t="s">
        <v>416</v>
      </c>
      <c r="G67" s="139">
        <v>45104</v>
      </c>
      <c r="H67" s="164">
        <v>44800</v>
      </c>
      <c r="I67" s="164">
        <v>11280</v>
      </c>
      <c r="J67" s="164">
        <v>56080</v>
      </c>
      <c r="K67" s="164">
        <v>0</v>
      </c>
      <c r="L67" s="164">
        <v>56080</v>
      </c>
      <c r="M67" s="161" t="s">
        <v>457</v>
      </c>
    </row>
    <row r="68" spans="1:13" s="130" customFormat="1" x14ac:dyDescent="0.3">
      <c r="A68" s="216" t="s">
        <v>200</v>
      </c>
      <c r="B68" s="217"/>
      <c r="C68" s="217"/>
      <c r="D68" s="217"/>
      <c r="E68" s="217"/>
      <c r="F68" s="217"/>
      <c r="G68" s="233"/>
      <c r="H68" s="127">
        <f>SUM(H60:H67)</f>
        <v>21457610</v>
      </c>
      <c r="I68" s="127">
        <f>SUM(I60:I67)</f>
        <v>0</v>
      </c>
      <c r="J68" s="127">
        <f t="shared" ref="J68:L68" si="7">SUM(J60:J67)</f>
        <v>21457610</v>
      </c>
      <c r="K68" s="127">
        <f t="shared" si="7"/>
        <v>5436200</v>
      </c>
      <c r="L68" s="127">
        <f t="shared" si="7"/>
        <v>16021410</v>
      </c>
      <c r="M68" s="78"/>
    </row>
    <row r="70" spans="1:13" x14ac:dyDescent="0.3">
      <c r="A70" s="133" t="s">
        <v>462</v>
      </c>
    </row>
    <row r="71" spans="1:13" x14ac:dyDescent="0.3">
      <c r="A71" s="134" t="s">
        <v>202</v>
      </c>
      <c r="B71" s="134" t="s">
        <v>379</v>
      </c>
      <c r="C71" s="134" t="s">
        <v>2</v>
      </c>
      <c r="D71" s="134" t="s">
        <v>3</v>
      </c>
      <c r="E71" s="135" t="s">
        <v>4</v>
      </c>
      <c r="F71" s="135" t="s">
        <v>380</v>
      </c>
      <c r="G71" s="134" t="s">
        <v>381</v>
      </c>
      <c r="H71" s="134" t="s">
        <v>431</v>
      </c>
      <c r="I71" s="134" t="s">
        <v>432</v>
      </c>
      <c r="J71" s="134" t="s">
        <v>434</v>
      </c>
      <c r="K71" s="134" t="s">
        <v>433</v>
      </c>
      <c r="L71" s="134" t="s">
        <v>435</v>
      </c>
      <c r="M71" s="134" t="s">
        <v>382</v>
      </c>
    </row>
    <row r="72" spans="1:13" x14ac:dyDescent="0.3">
      <c r="A72" s="136">
        <v>1</v>
      </c>
      <c r="B72" s="136">
        <v>3</v>
      </c>
      <c r="C72" s="137" t="s">
        <v>29</v>
      </c>
      <c r="D72" s="137" t="s">
        <v>28</v>
      </c>
      <c r="E72" s="138" t="s">
        <v>22</v>
      </c>
      <c r="F72" s="138" t="s">
        <v>385</v>
      </c>
      <c r="G72" s="139">
        <v>45098</v>
      </c>
      <c r="H72" s="140">
        <v>100000</v>
      </c>
      <c r="I72" s="140">
        <v>-100000</v>
      </c>
      <c r="J72" s="140">
        <v>0</v>
      </c>
      <c r="K72" s="140">
        <v>0</v>
      </c>
      <c r="L72" s="140">
        <v>0</v>
      </c>
      <c r="M72" s="137" t="s">
        <v>468</v>
      </c>
    </row>
    <row r="73" spans="1:13" x14ac:dyDescent="0.3">
      <c r="A73" s="136">
        <v>2</v>
      </c>
      <c r="B73" s="136">
        <v>3</v>
      </c>
      <c r="C73" s="137" t="s">
        <v>29</v>
      </c>
      <c r="D73" s="137" t="s">
        <v>28</v>
      </c>
      <c r="E73" s="138" t="s">
        <v>23</v>
      </c>
      <c r="F73" s="138" t="s">
        <v>463</v>
      </c>
      <c r="G73" s="139">
        <v>45104</v>
      </c>
      <c r="H73" s="140">
        <v>150000</v>
      </c>
      <c r="I73" s="140">
        <v>-51000</v>
      </c>
      <c r="J73" s="140">
        <v>99000</v>
      </c>
      <c r="K73" s="140">
        <v>99000</v>
      </c>
      <c r="L73" s="140">
        <v>0</v>
      </c>
      <c r="M73" s="137" t="s">
        <v>469</v>
      </c>
    </row>
    <row r="74" spans="1:13" ht="24" x14ac:dyDescent="0.3">
      <c r="A74" s="136">
        <v>3</v>
      </c>
      <c r="B74" s="136">
        <v>3</v>
      </c>
      <c r="C74" s="137" t="s">
        <v>29</v>
      </c>
      <c r="D74" s="137" t="s">
        <v>28</v>
      </c>
      <c r="E74" s="138" t="s">
        <v>23</v>
      </c>
      <c r="F74" s="138" t="s">
        <v>448</v>
      </c>
      <c r="G74" s="139">
        <v>45104</v>
      </c>
      <c r="H74" s="140">
        <v>50000</v>
      </c>
      <c r="I74" s="140">
        <v>100000</v>
      </c>
      <c r="J74" s="140">
        <v>150000</v>
      </c>
      <c r="K74" s="140">
        <v>100000</v>
      </c>
      <c r="L74" s="140">
        <v>50000</v>
      </c>
      <c r="M74" s="137" t="s">
        <v>470</v>
      </c>
    </row>
    <row r="75" spans="1:13" ht="24" x14ac:dyDescent="0.3">
      <c r="A75" s="136">
        <v>4</v>
      </c>
      <c r="B75" s="136">
        <v>3</v>
      </c>
      <c r="C75" s="137" t="s">
        <v>29</v>
      </c>
      <c r="D75" s="137" t="s">
        <v>28</v>
      </c>
      <c r="E75" s="138" t="s">
        <v>25</v>
      </c>
      <c r="F75" s="138" t="s">
        <v>395</v>
      </c>
      <c r="G75" s="139">
        <v>45098</v>
      </c>
      <c r="H75" s="140">
        <v>398600</v>
      </c>
      <c r="I75" s="140">
        <v>-398600</v>
      </c>
      <c r="J75" s="140">
        <v>0</v>
      </c>
      <c r="K75" s="140">
        <v>0</v>
      </c>
      <c r="L75" s="140">
        <v>0</v>
      </c>
      <c r="M75" s="137" t="s">
        <v>396</v>
      </c>
    </row>
    <row r="76" spans="1:13" ht="24" x14ac:dyDescent="0.3">
      <c r="A76" s="136">
        <v>5</v>
      </c>
      <c r="B76" s="136">
        <v>3</v>
      </c>
      <c r="C76" s="161" t="s">
        <v>29</v>
      </c>
      <c r="D76" s="161" t="s">
        <v>28</v>
      </c>
      <c r="E76" s="162" t="s">
        <v>25</v>
      </c>
      <c r="F76" s="162" t="s">
        <v>416</v>
      </c>
      <c r="G76" s="139">
        <v>45104</v>
      </c>
      <c r="H76" s="164">
        <v>56080</v>
      </c>
      <c r="I76" s="164">
        <v>13010</v>
      </c>
      <c r="J76" s="164">
        <v>69090</v>
      </c>
      <c r="K76" s="164">
        <v>46690</v>
      </c>
      <c r="L76" s="164">
        <v>22400</v>
      </c>
      <c r="M76" s="161" t="s">
        <v>457</v>
      </c>
    </row>
    <row r="77" spans="1:13" x14ac:dyDescent="0.3">
      <c r="A77" s="136">
        <v>6</v>
      </c>
      <c r="B77" s="136">
        <v>3</v>
      </c>
      <c r="C77" s="149" t="s">
        <v>29</v>
      </c>
      <c r="D77" s="149" t="s">
        <v>28</v>
      </c>
      <c r="E77" s="150" t="s">
        <v>25</v>
      </c>
      <c r="F77" s="150" t="s">
        <v>412</v>
      </c>
      <c r="G77" s="139">
        <v>44984</v>
      </c>
      <c r="H77" s="151">
        <v>456200</v>
      </c>
      <c r="I77" s="151">
        <v>-11400</v>
      </c>
      <c r="J77" s="151">
        <v>444800</v>
      </c>
      <c r="K77" s="151">
        <v>444800</v>
      </c>
      <c r="L77" s="151">
        <v>0</v>
      </c>
      <c r="M77" s="149" t="s">
        <v>474</v>
      </c>
    </row>
    <row r="78" spans="1:13" ht="24" x14ac:dyDescent="0.3">
      <c r="A78" s="136">
        <v>7</v>
      </c>
      <c r="B78" s="136">
        <v>3</v>
      </c>
      <c r="C78" s="161" t="s">
        <v>42</v>
      </c>
      <c r="D78" s="161" t="s">
        <v>216</v>
      </c>
      <c r="E78" s="162" t="s">
        <v>464</v>
      </c>
      <c r="F78" s="162" t="s">
        <v>465</v>
      </c>
      <c r="G78" s="163">
        <v>45259</v>
      </c>
      <c r="H78" s="164">
        <v>4800000</v>
      </c>
      <c r="I78" s="164">
        <v>1542990</v>
      </c>
      <c r="J78" s="164">
        <v>6342990</v>
      </c>
      <c r="K78" s="164">
        <v>2983000</v>
      </c>
      <c r="L78" s="164">
        <v>3359990</v>
      </c>
      <c r="M78" s="161" t="s">
        <v>471</v>
      </c>
    </row>
    <row r="79" spans="1:13" ht="24" x14ac:dyDescent="0.3">
      <c r="A79" s="136">
        <v>8</v>
      </c>
      <c r="B79" s="136">
        <v>3</v>
      </c>
      <c r="C79" s="161" t="s">
        <v>42</v>
      </c>
      <c r="D79" s="161" t="s">
        <v>216</v>
      </c>
      <c r="E79" s="162" t="s">
        <v>464</v>
      </c>
      <c r="F79" s="162" t="s">
        <v>466</v>
      </c>
      <c r="G79" s="163">
        <v>45259</v>
      </c>
      <c r="H79" s="164">
        <v>3250000</v>
      </c>
      <c r="I79" s="164">
        <v>-800000</v>
      </c>
      <c r="J79" s="164">
        <v>2450000</v>
      </c>
      <c r="K79" s="164">
        <v>1504470</v>
      </c>
      <c r="L79" s="164">
        <v>945530</v>
      </c>
      <c r="M79" s="161" t="s">
        <v>472</v>
      </c>
    </row>
    <row r="80" spans="1:13" ht="24" x14ac:dyDescent="0.3">
      <c r="A80" s="136">
        <v>9</v>
      </c>
      <c r="B80" s="136">
        <v>3</v>
      </c>
      <c r="C80" s="161" t="s">
        <v>42</v>
      </c>
      <c r="D80" s="161" t="s">
        <v>216</v>
      </c>
      <c r="E80" s="162" t="s">
        <v>464</v>
      </c>
      <c r="F80" s="162" t="s">
        <v>467</v>
      </c>
      <c r="G80" s="163">
        <v>45259</v>
      </c>
      <c r="H80" s="164">
        <v>840000</v>
      </c>
      <c r="I80" s="164">
        <v>-295000</v>
      </c>
      <c r="J80" s="164">
        <v>545000</v>
      </c>
      <c r="K80" s="164">
        <v>410000</v>
      </c>
      <c r="L80" s="164">
        <v>135000</v>
      </c>
      <c r="M80" s="161" t="s">
        <v>473</v>
      </c>
    </row>
    <row r="81" spans="1:13" s="130" customFormat="1" x14ac:dyDescent="0.3">
      <c r="A81" s="216" t="s">
        <v>200</v>
      </c>
      <c r="B81" s="217"/>
      <c r="C81" s="217"/>
      <c r="D81" s="217"/>
      <c r="E81" s="217"/>
      <c r="F81" s="217"/>
      <c r="G81" s="233"/>
      <c r="H81" s="127">
        <f>SUM(H72:H80)</f>
        <v>10100880</v>
      </c>
      <c r="I81" s="127">
        <f t="shared" ref="I81:L81" si="8">SUM(I72:I80)</f>
        <v>0</v>
      </c>
      <c r="J81" s="127">
        <f t="shared" si="8"/>
        <v>10100880</v>
      </c>
      <c r="K81" s="127">
        <f t="shared" si="8"/>
        <v>5587960</v>
      </c>
      <c r="L81" s="127">
        <f t="shared" si="8"/>
        <v>4512920</v>
      </c>
      <c r="M81" s="78"/>
    </row>
    <row r="83" spans="1:13" x14ac:dyDescent="0.3">
      <c r="A83" s="133" t="s">
        <v>475</v>
      </c>
    </row>
    <row r="84" spans="1:13" x14ac:dyDescent="0.3">
      <c r="A84" s="134" t="s">
        <v>202</v>
      </c>
      <c r="B84" s="134" t="s">
        <v>379</v>
      </c>
      <c r="C84" s="134" t="s">
        <v>2</v>
      </c>
      <c r="D84" s="134" t="s">
        <v>3</v>
      </c>
      <c r="E84" s="135" t="s">
        <v>4</v>
      </c>
      <c r="F84" s="135" t="s">
        <v>380</v>
      </c>
      <c r="G84" s="134" t="s">
        <v>381</v>
      </c>
      <c r="H84" s="134" t="s">
        <v>431</v>
      </c>
      <c r="I84" s="134" t="s">
        <v>432</v>
      </c>
      <c r="J84" s="134" t="s">
        <v>434</v>
      </c>
      <c r="K84" s="134" t="s">
        <v>433</v>
      </c>
      <c r="L84" s="134" t="s">
        <v>435</v>
      </c>
      <c r="M84" s="134" t="s">
        <v>382</v>
      </c>
    </row>
    <row r="85" spans="1:13" ht="24" x14ac:dyDescent="0.3">
      <c r="A85" s="160">
        <v>1</v>
      </c>
      <c r="B85" s="160">
        <v>1</v>
      </c>
      <c r="C85" s="161" t="s">
        <v>29</v>
      </c>
      <c r="D85" s="161" t="s">
        <v>28</v>
      </c>
      <c r="E85" s="162" t="s">
        <v>23</v>
      </c>
      <c r="F85" s="162" t="s">
        <v>427</v>
      </c>
      <c r="G85" s="163">
        <v>45098</v>
      </c>
      <c r="H85" s="164">
        <v>128200</v>
      </c>
      <c r="I85" s="164">
        <v>236000</v>
      </c>
      <c r="J85" s="164">
        <v>364200</v>
      </c>
      <c r="K85" s="164">
        <v>0</v>
      </c>
      <c r="L85" s="164">
        <v>364200</v>
      </c>
      <c r="M85" s="161" t="s">
        <v>476</v>
      </c>
    </row>
    <row r="86" spans="1:13" ht="24" x14ac:dyDescent="0.3">
      <c r="A86" s="136">
        <v>2</v>
      </c>
      <c r="B86" s="136">
        <v>1</v>
      </c>
      <c r="C86" s="161" t="s">
        <v>29</v>
      </c>
      <c r="D86" s="161" t="s">
        <v>28</v>
      </c>
      <c r="E86" s="162" t="s">
        <v>23</v>
      </c>
      <c r="F86" s="162" t="s">
        <v>393</v>
      </c>
      <c r="G86" s="163">
        <v>45098</v>
      </c>
      <c r="H86" s="164">
        <v>0</v>
      </c>
      <c r="I86" s="164">
        <v>92000</v>
      </c>
      <c r="J86" s="164">
        <v>92000</v>
      </c>
      <c r="K86" s="164">
        <v>0</v>
      </c>
      <c r="L86" s="164">
        <v>92000</v>
      </c>
      <c r="M86" s="161" t="s">
        <v>456</v>
      </c>
    </row>
    <row r="87" spans="1:13" ht="24" x14ac:dyDescent="0.3">
      <c r="A87" s="136">
        <v>3</v>
      </c>
      <c r="B87" s="136">
        <v>1</v>
      </c>
      <c r="C87" s="137" t="s">
        <v>29</v>
      </c>
      <c r="D87" s="137" t="s">
        <v>28</v>
      </c>
      <c r="E87" s="138" t="s">
        <v>25</v>
      </c>
      <c r="F87" s="138" t="s">
        <v>395</v>
      </c>
      <c r="G87" s="163">
        <v>45098</v>
      </c>
      <c r="H87" s="140">
        <v>328000</v>
      </c>
      <c r="I87" s="140">
        <v>-328000</v>
      </c>
      <c r="J87" s="140">
        <v>0</v>
      </c>
      <c r="K87" s="140">
        <v>0</v>
      </c>
      <c r="L87" s="140">
        <v>0</v>
      </c>
      <c r="M87" s="137" t="s">
        <v>396</v>
      </c>
    </row>
    <row r="88" spans="1:13" s="130" customFormat="1" x14ac:dyDescent="0.3">
      <c r="A88" s="216" t="s">
        <v>200</v>
      </c>
      <c r="B88" s="217"/>
      <c r="C88" s="217"/>
      <c r="D88" s="217"/>
      <c r="E88" s="217"/>
      <c r="F88" s="217"/>
      <c r="G88" s="233"/>
      <c r="H88" s="127">
        <f>SUM(H85:H87)</f>
        <v>456200</v>
      </c>
      <c r="I88" s="127">
        <f t="shared" ref="I88:L88" si="9">SUM(I85:I87)</f>
        <v>0</v>
      </c>
      <c r="J88" s="127">
        <f t="shared" si="9"/>
        <v>456200</v>
      </c>
      <c r="K88" s="127">
        <f t="shared" si="9"/>
        <v>0</v>
      </c>
      <c r="L88" s="127">
        <f t="shared" si="9"/>
        <v>456200</v>
      </c>
      <c r="M88" s="78"/>
    </row>
    <row r="90" spans="1:13" x14ac:dyDescent="0.3">
      <c r="A90" s="133" t="s">
        <v>477</v>
      </c>
    </row>
    <row r="91" spans="1:13" x14ac:dyDescent="0.3">
      <c r="A91" s="134" t="s">
        <v>202</v>
      </c>
      <c r="B91" s="134" t="s">
        <v>379</v>
      </c>
      <c r="C91" s="134" t="s">
        <v>2</v>
      </c>
      <c r="D91" s="134" t="s">
        <v>3</v>
      </c>
      <c r="E91" s="135" t="s">
        <v>4</v>
      </c>
      <c r="F91" s="135" t="s">
        <v>380</v>
      </c>
      <c r="G91" s="134" t="s">
        <v>381</v>
      </c>
      <c r="H91" s="134" t="s">
        <v>431</v>
      </c>
      <c r="I91" s="134" t="s">
        <v>432</v>
      </c>
      <c r="J91" s="134" t="s">
        <v>434</v>
      </c>
      <c r="K91" s="134" t="s">
        <v>433</v>
      </c>
      <c r="L91" s="134" t="s">
        <v>435</v>
      </c>
      <c r="M91" s="134" t="s">
        <v>382</v>
      </c>
    </row>
    <row r="92" spans="1:13" x14ac:dyDescent="0.3">
      <c r="A92" s="136">
        <v>1</v>
      </c>
      <c r="B92" s="136">
        <v>2</v>
      </c>
      <c r="C92" s="137" t="s">
        <v>29</v>
      </c>
      <c r="D92" s="137" t="s">
        <v>437</v>
      </c>
      <c r="E92" s="138" t="s">
        <v>215</v>
      </c>
      <c r="F92" s="138" t="s">
        <v>478</v>
      </c>
      <c r="G92" s="139">
        <v>45194</v>
      </c>
      <c r="H92" s="140">
        <v>1440000</v>
      </c>
      <c r="I92" s="140">
        <v>240000</v>
      </c>
      <c r="J92" s="140">
        <v>1680000</v>
      </c>
      <c r="K92" s="140">
        <v>1120000</v>
      </c>
      <c r="L92" s="140">
        <v>560000</v>
      </c>
      <c r="M92" s="137" t="s">
        <v>485</v>
      </c>
    </row>
    <row r="93" spans="1:13" x14ac:dyDescent="0.3">
      <c r="A93" s="136">
        <v>2</v>
      </c>
      <c r="B93" s="136">
        <v>2</v>
      </c>
      <c r="C93" s="137" t="s">
        <v>29</v>
      </c>
      <c r="D93" s="137" t="s">
        <v>437</v>
      </c>
      <c r="E93" s="138" t="s">
        <v>214</v>
      </c>
      <c r="F93" s="138" t="s">
        <v>214</v>
      </c>
      <c r="G93" s="139">
        <v>45194</v>
      </c>
      <c r="H93" s="140">
        <v>5469760</v>
      </c>
      <c r="I93" s="140">
        <v>20000</v>
      </c>
      <c r="J93" s="140">
        <v>5489760</v>
      </c>
      <c r="K93" s="140">
        <v>3572550</v>
      </c>
      <c r="L93" s="140">
        <v>1917210</v>
      </c>
      <c r="M93" s="137" t="s">
        <v>486</v>
      </c>
    </row>
    <row r="94" spans="1:13" x14ac:dyDescent="0.3">
      <c r="A94" s="136">
        <v>3</v>
      </c>
      <c r="B94" s="136">
        <v>2</v>
      </c>
      <c r="C94" s="137" t="s">
        <v>29</v>
      </c>
      <c r="D94" s="137" t="s">
        <v>437</v>
      </c>
      <c r="E94" s="138" t="s">
        <v>479</v>
      </c>
      <c r="F94" s="138" t="s">
        <v>479</v>
      </c>
      <c r="G94" s="139">
        <v>45194</v>
      </c>
      <c r="H94" s="140">
        <v>6564180</v>
      </c>
      <c r="I94" s="140">
        <v>-98230</v>
      </c>
      <c r="J94" s="140">
        <v>6465950</v>
      </c>
      <c r="K94" s="140">
        <v>4268910</v>
      </c>
      <c r="L94" s="140">
        <v>2197040</v>
      </c>
      <c r="M94" s="137" t="s">
        <v>484</v>
      </c>
    </row>
    <row r="95" spans="1:13" x14ac:dyDescent="0.3">
      <c r="A95" s="136">
        <v>4</v>
      </c>
      <c r="B95" s="136">
        <v>2</v>
      </c>
      <c r="C95" s="137" t="s">
        <v>29</v>
      </c>
      <c r="D95" s="137" t="s">
        <v>28</v>
      </c>
      <c r="E95" s="138" t="s">
        <v>22</v>
      </c>
      <c r="F95" s="138" t="s">
        <v>385</v>
      </c>
      <c r="G95" s="139">
        <v>45194</v>
      </c>
      <c r="H95" s="140">
        <v>30000</v>
      </c>
      <c r="I95" s="140">
        <v>-30000</v>
      </c>
      <c r="J95" s="140">
        <v>0</v>
      </c>
      <c r="K95" s="140">
        <v>0</v>
      </c>
      <c r="L95" s="140">
        <v>0</v>
      </c>
      <c r="M95" s="137" t="s">
        <v>488</v>
      </c>
    </row>
    <row r="96" spans="1:13" ht="24" x14ac:dyDescent="0.3">
      <c r="A96" s="136">
        <v>5</v>
      </c>
      <c r="B96" s="136">
        <v>2</v>
      </c>
      <c r="C96" s="161" t="s">
        <v>29</v>
      </c>
      <c r="D96" s="161" t="s">
        <v>28</v>
      </c>
      <c r="E96" s="162" t="s">
        <v>23</v>
      </c>
      <c r="F96" s="162" t="s">
        <v>427</v>
      </c>
      <c r="G96" s="139">
        <v>45194</v>
      </c>
      <c r="H96" s="164">
        <v>364200</v>
      </c>
      <c r="I96" s="164">
        <v>614980</v>
      </c>
      <c r="J96" s="164">
        <v>979180</v>
      </c>
      <c r="K96" s="164">
        <v>189400</v>
      </c>
      <c r="L96" s="164">
        <v>789780</v>
      </c>
      <c r="M96" s="161" t="s">
        <v>476</v>
      </c>
    </row>
    <row r="97" spans="1:13" x14ac:dyDescent="0.3">
      <c r="A97" s="136">
        <v>6</v>
      </c>
      <c r="B97" s="136">
        <v>2</v>
      </c>
      <c r="C97" s="137" t="s">
        <v>29</v>
      </c>
      <c r="D97" s="137" t="s">
        <v>28</v>
      </c>
      <c r="E97" s="138" t="s">
        <v>23</v>
      </c>
      <c r="F97" s="138" t="s">
        <v>480</v>
      </c>
      <c r="G97" s="139">
        <v>45194</v>
      </c>
      <c r="H97" s="140">
        <v>178800</v>
      </c>
      <c r="I97" s="140">
        <v>-4550</v>
      </c>
      <c r="J97" s="140">
        <v>174250</v>
      </c>
      <c r="K97" s="140">
        <v>114650</v>
      </c>
      <c r="L97" s="140">
        <v>59600</v>
      </c>
      <c r="M97" s="137" t="s">
        <v>489</v>
      </c>
    </row>
    <row r="98" spans="1:13" x14ac:dyDescent="0.3">
      <c r="A98" s="136">
        <v>7</v>
      </c>
      <c r="B98" s="136">
        <v>2</v>
      </c>
      <c r="C98" s="161" t="s">
        <v>29</v>
      </c>
      <c r="D98" s="161" t="s">
        <v>28</v>
      </c>
      <c r="E98" s="162" t="s">
        <v>24</v>
      </c>
      <c r="F98" s="162" t="s">
        <v>481</v>
      </c>
      <c r="G98" s="139">
        <v>45194</v>
      </c>
      <c r="H98" s="164">
        <v>800000</v>
      </c>
      <c r="I98" s="164">
        <v>-800000</v>
      </c>
      <c r="J98" s="164">
        <v>0</v>
      </c>
      <c r="K98" s="164">
        <v>0</v>
      </c>
      <c r="L98" s="164">
        <v>0</v>
      </c>
      <c r="M98" s="161" t="s">
        <v>487</v>
      </c>
    </row>
    <row r="99" spans="1:13" ht="24" x14ac:dyDescent="0.3">
      <c r="A99" s="136">
        <v>8</v>
      </c>
      <c r="B99" s="136">
        <v>2</v>
      </c>
      <c r="C99" s="161" t="s">
        <v>29</v>
      </c>
      <c r="D99" s="161" t="s">
        <v>28</v>
      </c>
      <c r="E99" s="162" t="s">
        <v>24</v>
      </c>
      <c r="F99" s="162" t="s">
        <v>421</v>
      </c>
      <c r="G99" s="139">
        <v>45194</v>
      </c>
      <c r="H99" s="164">
        <v>384000</v>
      </c>
      <c r="I99" s="164">
        <v>103000</v>
      </c>
      <c r="J99" s="164">
        <v>487000</v>
      </c>
      <c r="K99" s="164">
        <v>312650</v>
      </c>
      <c r="L99" s="164">
        <v>174350</v>
      </c>
      <c r="M99" s="161" t="s">
        <v>493</v>
      </c>
    </row>
    <row r="100" spans="1:13" x14ac:dyDescent="0.3">
      <c r="A100" s="136">
        <v>9</v>
      </c>
      <c r="B100" s="136">
        <v>2</v>
      </c>
      <c r="C100" s="161" t="s">
        <v>29</v>
      </c>
      <c r="D100" s="161" t="s">
        <v>28</v>
      </c>
      <c r="E100" s="162" t="s">
        <v>25</v>
      </c>
      <c r="F100" s="162" t="s">
        <v>416</v>
      </c>
      <c r="G100" s="139">
        <v>45194</v>
      </c>
      <c r="H100" s="164">
        <v>90000</v>
      </c>
      <c r="I100" s="164">
        <v>-45200</v>
      </c>
      <c r="J100" s="164">
        <v>44800</v>
      </c>
      <c r="K100" s="164">
        <v>44800</v>
      </c>
      <c r="L100" s="164">
        <v>0</v>
      </c>
      <c r="M100" s="161" t="s">
        <v>490</v>
      </c>
    </row>
    <row r="101" spans="1:13" x14ac:dyDescent="0.3">
      <c r="A101" s="136">
        <v>10</v>
      </c>
      <c r="B101" s="136">
        <v>2</v>
      </c>
      <c r="C101" s="161" t="s">
        <v>42</v>
      </c>
      <c r="D101" s="161" t="s">
        <v>216</v>
      </c>
      <c r="E101" s="162" t="s">
        <v>224</v>
      </c>
      <c r="F101" s="162" t="s">
        <v>482</v>
      </c>
      <c r="G101" s="139">
        <v>45194</v>
      </c>
      <c r="H101" s="164">
        <v>2400000</v>
      </c>
      <c r="I101" s="164">
        <v>-700000</v>
      </c>
      <c r="J101" s="164">
        <v>1700000</v>
      </c>
      <c r="K101" s="164">
        <v>600000</v>
      </c>
      <c r="L101" s="164">
        <v>1100000</v>
      </c>
      <c r="M101" s="161" t="s">
        <v>491</v>
      </c>
    </row>
    <row r="102" spans="1:13" x14ac:dyDescent="0.3">
      <c r="A102" s="136">
        <v>11</v>
      </c>
      <c r="B102" s="136">
        <v>2</v>
      </c>
      <c r="C102" s="161" t="s">
        <v>42</v>
      </c>
      <c r="D102" s="161" t="s">
        <v>216</v>
      </c>
      <c r="E102" s="162" t="s">
        <v>224</v>
      </c>
      <c r="F102" s="162" t="s">
        <v>483</v>
      </c>
      <c r="G102" s="139">
        <v>45194</v>
      </c>
      <c r="H102" s="164">
        <v>0</v>
      </c>
      <c r="I102" s="164">
        <v>700000</v>
      </c>
      <c r="J102" s="164">
        <v>700000</v>
      </c>
      <c r="K102" s="164">
        <v>0</v>
      </c>
      <c r="L102" s="164">
        <v>700000</v>
      </c>
      <c r="M102" s="161" t="s">
        <v>492</v>
      </c>
    </row>
    <row r="103" spans="1:13" s="130" customFormat="1" x14ac:dyDescent="0.3">
      <c r="A103" s="216" t="s">
        <v>200</v>
      </c>
      <c r="B103" s="217"/>
      <c r="C103" s="217"/>
      <c r="D103" s="217"/>
      <c r="E103" s="217"/>
      <c r="F103" s="217"/>
      <c r="G103" s="233"/>
      <c r="H103" s="127">
        <f>SUM(H92:H102)</f>
        <v>17720940</v>
      </c>
      <c r="I103" s="127">
        <f t="shared" ref="I103:L103" si="10">SUM(I92:I102)</f>
        <v>0</v>
      </c>
      <c r="J103" s="127">
        <f t="shared" si="10"/>
        <v>17720940</v>
      </c>
      <c r="K103" s="127">
        <f t="shared" si="10"/>
        <v>10222960</v>
      </c>
      <c r="L103" s="127">
        <f t="shared" si="10"/>
        <v>7497980</v>
      </c>
      <c r="M103" s="78"/>
    </row>
    <row r="105" spans="1:13" x14ac:dyDescent="0.3">
      <c r="A105" s="133" t="s">
        <v>494</v>
      </c>
    </row>
    <row r="106" spans="1:13" x14ac:dyDescent="0.3">
      <c r="A106" s="134" t="s">
        <v>202</v>
      </c>
      <c r="B106" s="134" t="s">
        <v>379</v>
      </c>
      <c r="C106" s="134" t="s">
        <v>2</v>
      </c>
      <c r="D106" s="134" t="s">
        <v>3</v>
      </c>
      <c r="E106" s="135" t="s">
        <v>4</v>
      </c>
      <c r="F106" s="135" t="s">
        <v>380</v>
      </c>
      <c r="G106" s="134" t="s">
        <v>381</v>
      </c>
      <c r="H106" s="134" t="s">
        <v>431</v>
      </c>
      <c r="I106" s="134" t="s">
        <v>432</v>
      </c>
      <c r="J106" s="134" t="s">
        <v>434</v>
      </c>
      <c r="K106" s="134" t="s">
        <v>433</v>
      </c>
      <c r="L106" s="134" t="s">
        <v>435</v>
      </c>
      <c r="M106" s="134" t="s">
        <v>382</v>
      </c>
    </row>
    <row r="107" spans="1:13" x14ac:dyDescent="0.3">
      <c r="A107" s="136">
        <v>1</v>
      </c>
      <c r="B107" s="136">
        <v>1</v>
      </c>
      <c r="C107" s="161" t="s">
        <v>42</v>
      </c>
      <c r="D107" s="161" t="s">
        <v>216</v>
      </c>
      <c r="E107" s="162" t="s">
        <v>495</v>
      </c>
      <c r="F107" s="162" t="s">
        <v>499</v>
      </c>
      <c r="G107" s="139">
        <v>45170</v>
      </c>
      <c r="H107" s="164">
        <v>3040000</v>
      </c>
      <c r="I107" s="164">
        <v>-3040000</v>
      </c>
      <c r="J107" s="164">
        <v>0</v>
      </c>
      <c r="K107" s="164">
        <v>0</v>
      </c>
      <c r="L107" s="164">
        <v>0</v>
      </c>
      <c r="M107" s="161" t="s">
        <v>498</v>
      </c>
    </row>
    <row r="108" spans="1:13" x14ac:dyDescent="0.3">
      <c r="A108" s="136">
        <v>2</v>
      </c>
      <c r="B108" s="136">
        <v>1</v>
      </c>
      <c r="C108" s="161" t="s">
        <v>42</v>
      </c>
      <c r="D108" s="161" t="s">
        <v>216</v>
      </c>
      <c r="E108" s="162" t="s">
        <v>495</v>
      </c>
      <c r="F108" s="162" t="s">
        <v>496</v>
      </c>
      <c r="G108" s="139">
        <v>45170</v>
      </c>
      <c r="H108" s="164">
        <v>800000</v>
      </c>
      <c r="I108" s="164">
        <v>1850000</v>
      </c>
      <c r="J108" s="164">
        <v>2650000</v>
      </c>
      <c r="K108" s="164">
        <v>0</v>
      </c>
      <c r="L108" s="164">
        <v>2650000</v>
      </c>
      <c r="M108" s="161" t="s">
        <v>498</v>
      </c>
    </row>
    <row r="109" spans="1:13" x14ac:dyDescent="0.3">
      <c r="A109" s="136">
        <v>3</v>
      </c>
      <c r="B109" s="136">
        <v>1</v>
      </c>
      <c r="C109" s="161" t="s">
        <v>42</v>
      </c>
      <c r="D109" s="161" t="s">
        <v>216</v>
      </c>
      <c r="E109" s="162" t="s">
        <v>495</v>
      </c>
      <c r="F109" s="162" t="s">
        <v>497</v>
      </c>
      <c r="G109" s="139">
        <v>45170</v>
      </c>
      <c r="H109" s="164">
        <v>600000</v>
      </c>
      <c r="I109" s="164">
        <v>1190000</v>
      </c>
      <c r="J109" s="164">
        <v>1790000</v>
      </c>
      <c r="K109" s="164">
        <v>681600</v>
      </c>
      <c r="L109" s="164">
        <v>1108400</v>
      </c>
      <c r="M109" s="161" t="s">
        <v>498</v>
      </c>
    </row>
    <row r="110" spans="1:13" s="130" customFormat="1" x14ac:dyDescent="0.3">
      <c r="A110" s="216" t="s">
        <v>200</v>
      </c>
      <c r="B110" s="217"/>
      <c r="C110" s="217"/>
      <c r="D110" s="217"/>
      <c r="E110" s="217"/>
      <c r="F110" s="217"/>
      <c r="G110" s="233"/>
      <c r="H110" s="127">
        <f>SUM(H107:H109)</f>
        <v>4440000</v>
      </c>
      <c r="I110" s="127">
        <f t="shared" ref="I110:L110" si="11">SUM(I107:I109)</f>
        <v>0</v>
      </c>
      <c r="J110" s="127">
        <f t="shared" si="11"/>
        <v>4440000</v>
      </c>
      <c r="K110" s="127">
        <f t="shared" si="11"/>
        <v>681600</v>
      </c>
      <c r="L110" s="127">
        <f t="shared" si="11"/>
        <v>3758400</v>
      </c>
      <c r="M110" s="78"/>
    </row>
    <row r="112" spans="1:13" x14ac:dyDescent="0.3">
      <c r="A112" s="133" t="s">
        <v>502</v>
      </c>
    </row>
    <row r="113" spans="1:13" x14ac:dyDescent="0.3">
      <c r="A113" s="134" t="s">
        <v>202</v>
      </c>
      <c r="B113" s="134" t="s">
        <v>379</v>
      </c>
      <c r="C113" s="134" t="s">
        <v>2</v>
      </c>
      <c r="D113" s="134" t="s">
        <v>3</v>
      </c>
      <c r="E113" s="135" t="s">
        <v>4</v>
      </c>
      <c r="F113" s="135" t="s">
        <v>380</v>
      </c>
      <c r="G113" s="134" t="s">
        <v>381</v>
      </c>
      <c r="H113" s="134" t="s">
        <v>431</v>
      </c>
      <c r="I113" s="134" t="s">
        <v>432</v>
      </c>
      <c r="J113" s="134" t="s">
        <v>434</v>
      </c>
      <c r="K113" s="134" t="s">
        <v>433</v>
      </c>
      <c r="L113" s="134" t="s">
        <v>435</v>
      </c>
      <c r="M113" s="134" t="s">
        <v>382</v>
      </c>
    </row>
    <row r="114" spans="1:13" x14ac:dyDescent="0.3">
      <c r="A114" s="136">
        <v>1</v>
      </c>
      <c r="B114" s="136">
        <v>1</v>
      </c>
      <c r="C114" s="161" t="s">
        <v>42</v>
      </c>
      <c r="D114" s="161" t="s">
        <v>216</v>
      </c>
      <c r="E114" s="162" t="s">
        <v>501</v>
      </c>
      <c r="F114" s="162" t="s">
        <v>500</v>
      </c>
      <c r="G114" s="139">
        <v>45175</v>
      </c>
      <c r="H114" s="164">
        <v>512000</v>
      </c>
      <c r="I114" s="164">
        <v>-512000</v>
      </c>
      <c r="J114" s="164">
        <v>0</v>
      </c>
      <c r="K114" s="164">
        <v>0</v>
      </c>
      <c r="L114" s="164">
        <v>0</v>
      </c>
      <c r="M114" s="161" t="s">
        <v>507</v>
      </c>
    </row>
    <row r="115" spans="1:13" x14ac:dyDescent="0.3">
      <c r="A115" s="136">
        <v>2</v>
      </c>
      <c r="B115" s="136">
        <v>1</v>
      </c>
      <c r="C115" s="161" t="s">
        <v>42</v>
      </c>
      <c r="D115" s="161" t="s">
        <v>216</v>
      </c>
      <c r="E115" s="162" t="s">
        <v>501</v>
      </c>
      <c r="F115" s="162" t="s">
        <v>503</v>
      </c>
      <c r="G115" s="139">
        <v>45175</v>
      </c>
      <c r="H115" s="164">
        <v>1008000</v>
      </c>
      <c r="I115" s="164">
        <v>1512000</v>
      </c>
      <c r="J115" s="164">
        <v>2520000</v>
      </c>
      <c r="K115" s="164">
        <v>0</v>
      </c>
      <c r="L115" s="164">
        <v>252000</v>
      </c>
      <c r="M115" s="161" t="s">
        <v>508</v>
      </c>
    </row>
    <row r="116" spans="1:13" ht="24" x14ac:dyDescent="0.3">
      <c r="A116" s="136">
        <v>3</v>
      </c>
      <c r="B116" s="136">
        <v>1</v>
      </c>
      <c r="C116" s="161" t="s">
        <v>42</v>
      </c>
      <c r="D116" s="161" t="s">
        <v>216</v>
      </c>
      <c r="E116" s="162" t="s">
        <v>501</v>
      </c>
      <c r="F116" s="162" t="s">
        <v>504</v>
      </c>
      <c r="G116" s="139">
        <v>45175</v>
      </c>
      <c r="H116" s="164">
        <v>2347000</v>
      </c>
      <c r="I116" s="164">
        <v>-907000</v>
      </c>
      <c r="J116" s="164">
        <v>1440000</v>
      </c>
      <c r="K116" s="164">
        <v>0</v>
      </c>
      <c r="L116" s="164">
        <v>1440000</v>
      </c>
      <c r="M116" s="161" t="s">
        <v>506</v>
      </c>
    </row>
    <row r="117" spans="1:13" x14ac:dyDescent="0.3">
      <c r="A117" s="136">
        <v>4</v>
      </c>
      <c r="B117" s="136">
        <v>1</v>
      </c>
      <c r="C117" s="161" t="s">
        <v>42</v>
      </c>
      <c r="D117" s="161" t="s">
        <v>216</v>
      </c>
      <c r="E117" s="162" t="s">
        <v>501</v>
      </c>
      <c r="F117" s="162" t="s">
        <v>505</v>
      </c>
      <c r="G117" s="139">
        <v>45175</v>
      </c>
      <c r="H117" s="164">
        <v>133000</v>
      </c>
      <c r="I117" s="164">
        <v>-93000</v>
      </c>
      <c r="J117" s="164">
        <v>40000</v>
      </c>
      <c r="K117" s="164">
        <v>0</v>
      </c>
      <c r="L117" s="164">
        <v>40000</v>
      </c>
      <c r="M117" s="161" t="s">
        <v>507</v>
      </c>
    </row>
    <row r="118" spans="1:13" s="130" customFormat="1" x14ac:dyDescent="0.3">
      <c r="A118" s="216" t="s">
        <v>200</v>
      </c>
      <c r="B118" s="217"/>
      <c r="C118" s="217"/>
      <c r="D118" s="217"/>
      <c r="E118" s="217"/>
      <c r="F118" s="217"/>
      <c r="G118" s="233"/>
      <c r="H118" s="127">
        <f>SUM(H114:H117)</f>
        <v>4000000</v>
      </c>
      <c r="I118" s="127">
        <f t="shared" ref="I118" si="12">SUM(I114:I117)</f>
        <v>0</v>
      </c>
      <c r="J118" s="127">
        <f>SUM(J114:J117)</f>
        <v>4000000</v>
      </c>
      <c r="K118" s="127">
        <f t="shared" ref="K118" si="13">SUM(K114:K117)</f>
        <v>0</v>
      </c>
      <c r="L118" s="127">
        <f t="shared" ref="L118" si="14">SUM(L114:L117)</f>
        <v>1732000</v>
      </c>
      <c r="M118" s="78"/>
    </row>
    <row r="120" spans="1:13" x14ac:dyDescent="0.3">
      <c r="A120" s="133" t="s">
        <v>509</v>
      </c>
    </row>
    <row r="121" spans="1:13" x14ac:dyDescent="0.3">
      <c r="A121" s="134" t="s">
        <v>202</v>
      </c>
      <c r="B121" s="134" t="s">
        <v>379</v>
      </c>
      <c r="C121" s="134" t="s">
        <v>2</v>
      </c>
      <c r="D121" s="134" t="s">
        <v>3</v>
      </c>
      <c r="E121" s="135" t="s">
        <v>4</v>
      </c>
      <c r="F121" s="135" t="s">
        <v>380</v>
      </c>
      <c r="G121" s="134" t="s">
        <v>381</v>
      </c>
      <c r="H121" s="134" t="s">
        <v>431</v>
      </c>
      <c r="I121" s="134" t="s">
        <v>432</v>
      </c>
      <c r="J121" s="134" t="s">
        <v>434</v>
      </c>
      <c r="K121" s="134" t="s">
        <v>433</v>
      </c>
      <c r="L121" s="134" t="s">
        <v>435</v>
      </c>
      <c r="M121" s="134" t="s">
        <v>382</v>
      </c>
    </row>
    <row r="122" spans="1:13" x14ac:dyDescent="0.3">
      <c r="A122" s="136">
        <v>1</v>
      </c>
      <c r="B122" s="136">
        <v>1</v>
      </c>
      <c r="C122" s="161" t="s">
        <v>42</v>
      </c>
      <c r="D122" s="161" t="s">
        <v>216</v>
      </c>
      <c r="E122" s="162" t="s">
        <v>142</v>
      </c>
      <c r="F122" s="162" t="s">
        <v>510</v>
      </c>
      <c r="G122" s="139">
        <v>45092</v>
      </c>
      <c r="H122" s="164">
        <v>4800000</v>
      </c>
      <c r="I122" s="164">
        <v>-800000</v>
      </c>
      <c r="J122" s="164">
        <v>4000000</v>
      </c>
      <c r="K122" s="164">
        <v>0</v>
      </c>
      <c r="L122" s="164">
        <v>4000000</v>
      </c>
      <c r="M122" s="161" t="s">
        <v>523</v>
      </c>
    </row>
    <row r="123" spans="1:13" x14ac:dyDescent="0.3">
      <c r="A123" s="136">
        <v>2</v>
      </c>
      <c r="B123" s="136">
        <v>1</v>
      </c>
      <c r="C123" s="161" t="s">
        <v>42</v>
      </c>
      <c r="D123" s="161" t="s">
        <v>216</v>
      </c>
      <c r="E123" s="162" t="s">
        <v>142</v>
      </c>
      <c r="F123" s="162" t="s">
        <v>511</v>
      </c>
      <c r="G123" s="139">
        <v>45092</v>
      </c>
      <c r="H123" s="164">
        <v>1200000</v>
      </c>
      <c r="I123" s="164">
        <v>600000</v>
      </c>
      <c r="J123" s="164">
        <v>1800000</v>
      </c>
      <c r="K123" s="164">
        <v>0</v>
      </c>
      <c r="L123" s="164">
        <v>1800000</v>
      </c>
      <c r="M123" s="161" t="s">
        <v>523</v>
      </c>
    </row>
    <row r="124" spans="1:13" x14ac:dyDescent="0.3">
      <c r="A124" s="136">
        <v>3</v>
      </c>
      <c r="B124" s="136">
        <v>1</v>
      </c>
      <c r="C124" s="161" t="s">
        <v>42</v>
      </c>
      <c r="D124" s="161" t="s">
        <v>216</v>
      </c>
      <c r="E124" s="162" t="s">
        <v>142</v>
      </c>
      <c r="F124" s="162" t="s">
        <v>512</v>
      </c>
      <c r="G124" s="139">
        <v>45092</v>
      </c>
      <c r="H124" s="164">
        <v>0</v>
      </c>
      <c r="I124" s="164">
        <v>200000</v>
      </c>
      <c r="J124" s="164">
        <v>200000</v>
      </c>
      <c r="K124" s="164">
        <v>0</v>
      </c>
      <c r="L124" s="164">
        <v>200000</v>
      </c>
      <c r="M124" s="161" t="s">
        <v>523</v>
      </c>
    </row>
    <row r="125" spans="1:13" x14ac:dyDescent="0.3">
      <c r="A125" s="216" t="s">
        <v>200</v>
      </c>
      <c r="B125" s="217"/>
      <c r="C125" s="217"/>
      <c r="D125" s="217"/>
      <c r="E125" s="217"/>
      <c r="F125" s="217"/>
      <c r="G125" s="233"/>
      <c r="H125" s="127">
        <f>SUM(H122:H124)</f>
        <v>6000000</v>
      </c>
      <c r="I125" s="127">
        <f t="shared" ref="I125:L125" si="15">SUM(I122:I124)</f>
        <v>0</v>
      </c>
      <c r="J125" s="127">
        <f t="shared" si="15"/>
        <v>6000000</v>
      </c>
      <c r="K125" s="127">
        <f t="shared" si="15"/>
        <v>0</v>
      </c>
      <c r="L125" s="127">
        <f t="shared" si="15"/>
        <v>6000000</v>
      </c>
      <c r="M125" s="78"/>
    </row>
    <row r="127" spans="1:13" x14ac:dyDescent="0.3">
      <c r="A127" s="133" t="s">
        <v>548</v>
      </c>
    </row>
    <row r="128" spans="1:13" x14ac:dyDescent="0.3">
      <c r="A128" s="134" t="s">
        <v>202</v>
      </c>
      <c r="B128" s="134" t="s">
        <v>379</v>
      </c>
      <c r="C128" s="134" t="s">
        <v>2</v>
      </c>
      <c r="D128" s="134" t="s">
        <v>3</v>
      </c>
      <c r="E128" s="135" t="s">
        <v>4</v>
      </c>
      <c r="F128" s="135" t="s">
        <v>380</v>
      </c>
      <c r="G128" s="134" t="s">
        <v>381</v>
      </c>
      <c r="H128" s="134" t="s">
        <v>431</v>
      </c>
      <c r="I128" s="134" t="s">
        <v>432</v>
      </c>
      <c r="J128" s="134" t="s">
        <v>434</v>
      </c>
      <c r="K128" s="134" t="s">
        <v>433</v>
      </c>
      <c r="L128" s="134" t="s">
        <v>435</v>
      </c>
      <c r="M128" s="134" t="s">
        <v>382</v>
      </c>
    </row>
    <row r="129" spans="1:13" ht="24" x14ac:dyDescent="0.3">
      <c r="A129" s="136">
        <v>1</v>
      </c>
      <c r="B129" s="136">
        <v>1</v>
      </c>
      <c r="C129" s="161" t="s">
        <v>42</v>
      </c>
      <c r="D129" s="162" t="s">
        <v>514</v>
      </c>
      <c r="E129" s="162" t="s">
        <v>515</v>
      </c>
      <c r="F129" s="162" t="s">
        <v>516</v>
      </c>
      <c r="G129" s="139">
        <v>45040</v>
      </c>
      <c r="H129" s="164">
        <v>461520000</v>
      </c>
      <c r="I129" s="164">
        <v>3382800</v>
      </c>
      <c r="J129" s="164">
        <v>464902800</v>
      </c>
      <c r="K129" s="164">
        <v>46506002</v>
      </c>
      <c r="L129" s="164">
        <f>SUM(J129)-K129</f>
        <v>418396798</v>
      </c>
      <c r="M129" s="161" t="s">
        <v>526</v>
      </c>
    </row>
    <row r="130" spans="1:13" ht="24" x14ac:dyDescent="0.3">
      <c r="A130" s="136">
        <v>2</v>
      </c>
      <c r="B130" s="136">
        <v>1</v>
      </c>
      <c r="C130" s="161" t="s">
        <v>42</v>
      </c>
      <c r="D130" s="162" t="s">
        <v>514</v>
      </c>
      <c r="E130" s="162" t="s">
        <v>515</v>
      </c>
      <c r="F130" s="162" t="s">
        <v>517</v>
      </c>
      <c r="G130" s="139">
        <v>45040</v>
      </c>
      <c r="H130" s="164">
        <v>204000000</v>
      </c>
      <c r="I130" s="164">
        <v>24274800</v>
      </c>
      <c r="J130" s="164">
        <v>228274800</v>
      </c>
      <c r="K130" s="164">
        <v>74183810</v>
      </c>
      <c r="L130" s="164">
        <f t="shared" ref="L130:L153" si="16">SUM(J130)-K130</f>
        <v>154090990</v>
      </c>
      <c r="M130" s="161" t="s">
        <v>526</v>
      </c>
    </row>
    <row r="131" spans="1:13" ht="24" x14ac:dyDescent="0.3">
      <c r="A131" s="136">
        <v>3</v>
      </c>
      <c r="B131" s="136">
        <v>1</v>
      </c>
      <c r="C131" s="161" t="s">
        <v>42</v>
      </c>
      <c r="D131" s="162" t="s">
        <v>514</v>
      </c>
      <c r="E131" s="162" t="s">
        <v>515</v>
      </c>
      <c r="F131" s="162" t="s">
        <v>524</v>
      </c>
      <c r="G131" s="139">
        <v>45040</v>
      </c>
      <c r="H131" s="164">
        <v>207360000</v>
      </c>
      <c r="I131" s="164">
        <v>29640000</v>
      </c>
      <c r="J131" s="164">
        <v>237000000</v>
      </c>
      <c r="K131" s="164">
        <v>97652000</v>
      </c>
      <c r="L131" s="164">
        <f t="shared" si="16"/>
        <v>139348000</v>
      </c>
      <c r="M131" s="161" t="s">
        <v>525</v>
      </c>
    </row>
    <row r="132" spans="1:13" ht="24" x14ac:dyDescent="0.3">
      <c r="A132" s="136">
        <v>4</v>
      </c>
      <c r="B132" s="136">
        <v>1</v>
      </c>
      <c r="C132" s="161" t="s">
        <v>42</v>
      </c>
      <c r="D132" s="162" t="s">
        <v>514</v>
      </c>
      <c r="E132" s="162" t="s">
        <v>527</v>
      </c>
      <c r="F132" s="162" t="s">
        <v>213</v>
      </c>
      <c r="G132" s="139">
        <v>45040</v>
      </c>
      <c r="H132" s="164">
        <v>563284800</v>
      </c>
      <c r="I132" s="164">
        <v>5729760</v>
      </c>
      <c r="J132" s="164">
        <v>569014560</v>
      </c>
      <c r="K132" s="164">
        <v>92469220</v>
      </c>
      <c r="L132" s="164">
        <f t="shared" si="16"/>
        <v>476545340</v>
      </c>
      <c r="M132" s="161" t="s">
        <v>525</v>
      </c>
    </row>
    <row r="133" spans="1:13" ht="24" x14ac:dyDescent="0.3">
      <c r="A133" s="136">
        <v>5</v>
      </c>
      <c r="B133" s="136">
        <v>1</v>
      </c>
      <c r="C133" s="161" t="s">
        <v>42</v>
      </c>
      <c r="D133" s="162" t="s">
        <v>514</v>
      </c>
      <c r="E133" s="162" t="s">
        <v>527</v>
      </c>
      <c r="F133" s="162" t="s">
        <v>528</v>
      </c>
      <c r="G133" s="139">
        <v>45040</v>
      </c>
      <c r="H133" s="164">
        <v>469404000</v>
      </c>
      <c r="I133" s="164">
        <v>10774800</v>
      </c>
      <c r="J133" s="164">
        <v>480178800</v>
      </c>
      <c r="K133" s="164">
        <v>94955470</v>
      </c>
      <c r="L133" s="164">
        <f t="shared" si="16"/>
        <v>385223330</v>
      </c>
      <c r="M133" s="161" t="s">
        <v>525</v>
      </c>
    </row>
    <row r="134" spans="1:13" ht="24" x14ac:dyDescent="0.3">
      <c r="A134" s="136">
        <v>6</v>
      </c>
      <c r="B134" s="136">
        <v>1</v>
      </c>
      <c r="C134" s="161" t="s">
        <v>42</v>
      </c>
      <c r="D134" s="162" t="s">
        <v>518</v>
      </c>
      <c r="E134" s="162" t="s">
        <v>519</v>
      </c>
      <c r="F134" s="162" t="s">
        <v>521</v>
      </c>
      <c r="G134" s="139">
        <v>45040</v>
      </c>
      <c r="H134" s="164">
        <v>27600000</v>
      </c>
      <c r="I134" s="164">
        <v>6400000</v>
      </c>
      <c r="J134" s="164">
        <v>34000000</v>
      </c>
      <c r="K134" s="164">
        <v>0</v>
      </c>
      <c r="L134" s="164">
        <f t="shared" si="16"/>
        <v>34000000</v>
      </c>
      <c r="M134" s="161" t="s">
        <v>525</v>
      </c>
    </row>
    <row r="135" spans="1:13" ht="24" x14ac:dyDescent="0.3">
      <c r="A135" s="136">
        <v>7</v>
      </c>
      <c r="B135" s="136">
        <v>1</v>
      </c>
      <c r="C135" s="161" t="s">
        <v>42</v>
      </c>
      <c r="D135" s="162" t="s">
        <v>518</v>
      </c>
      <c r="E135" s="162" t="s">
        <v>519</v>
      </c>
      <c r="F135" s="162" t="s">
        <v>529</v>
      </c>
      <c r="G135" s="139">
        <v>45040</v>
      </c>
      <c r="H135" s="164">
        <v>0</v>
      </c>
      <c r="I135" s="164">
        <v>4500000</v>
      </c>
      <c r="J135" s="164">
        <v>4500000</v>
      </c>
      <c r="K135" s="164">
        <v>0</v>
      </c>
      <c r="L135" s="164">
        <f t="shared" si="16"/>
        <v>4500000</v>
      </c>
      <c r="M135" s="161" t="s">
        <v>525</v>
      </c>
    </row>
    <row r="136" spans="1:13" ht="24" x14ac:dyDescent="0.3">
      <c r="A136" s="136">
        <v>8</v>
      </c>
      <c r="B136" s="136">
        <v>1</v>
      </c>
      <c r="C136" s="161" t="s">
        <v>42</v>
      </c>
      <c r="D136" s="162" t="s">
        <v>518</v>
      </c>
      <c r="E136" s="162" t="s">
        <v>530</v>
      </c>
      <c r="F136" s="162" t="s">
        <v>531</v>
      </c>
      <c r="G136" s="139">
        <v>45040</v>
      </c>
      <c r="H136" s="164">
        <v>2000000</v>
      </c>
      <c r="I136" s="164">
        <v>1000000</v>
      </c>
      <c r="J136" s="164">
        <v>3000000</v>
      </c>
      <c r="K136" s="164">
        <v>0</v>
      </c>
      <c r="L136" s="164">
        <f t="shared" si="16"/>
        <v>3000000</v>
      </c>
      <c r="M136" s="161" t="s">
        <v>525</v>
      </c>
    </row>
    <row r="137" spans="1:13" ht="24" x14ac:dyDescent="0.3">
      <c r="A137" s="136">
        <v>9</v>
      </c>
      <c r="B137" s="136">
        <v>1</v>
      </c>
      <c r="C137" s="161" t="s">
        <v>532</v>
      </c>
      <c r="D137" s="162" t="s">
        <v>437</v>
      </c>
      <c r="E137" s="162" t="s">
        <v>212</v>
      </c>
      <c r="F137" s="162" t="s">
        <v>212</v>
      </c>
      <c r="G137" s="139">
        <v>45040</v>
      </c>
      <c r="H137" s="164">
        <v>266883250</v>
      </c>
      <c r="I137" s="164">
        <v>-41188515</v>
      </c>
      <c r="J137" s="164">
        <v>225694735</v>
      </c>
      <c r="K137" s="164">
        <v>59111240</v>
      </c>
      <c r="L137" s="164">
        <f t="shared" si="16"/>
        <v>166583495</v>
      </c>
      <c r="M137" s="161" t="s">
        <v>525</v>
      </c>
    </row>
    <row r="138" spans="1:13" ht="24" x14ac:dyDescent="0.3">
      <c r="A138" s="136">
        <v>10</v>
      </c>
      <c r="B138" s="136">
        <v>1</v>
      </c>
      <c r="C138" s="161" t="s">
        <v>532</v>
      </c>
      <c r="D138" s="162" t="s">
        <v>437</v>
      </c>
      <c r="E138" s="162" t="s">
        <v>533</v>
      </c>
      <c r="F138" s="162" t="s">
        <v>534</v>
      </c>
      <c r="G138" s="139">
        <v>45040</v>
      </c>
      <c r="H138" s="164">
        <v>24566460</v>
      </c>
      <c r="I138" s="164">
        <v>-3723020</v>
      </c>
      <c r="J138" s="164">
        <v>20843440</v>
      </c>
      <c r="K138" s="164">
        <v>2449610</v>
      </c>
      <c r="L138" s="164">
        <f t="shared" si="16"/>
        <v>18393830</v>
      </c>
      <c r="M138" s="161" t="s">
        <v>525</v>
      </c>
    </row>
    <row r="139" spans="1:13" ht="24" x14ac:dyDescent="0.3">
      <c r="A139" s="136">
        <v>11</v>
      </c>
      <c r="B139" s="136">
        <v>1</v>
      </c>
      <c r="C139" s="161" t="s">
        <v>532</v>
      </c>
      <c r="D139" s="162" t="s">
        <v>437</v>
      </c>
      <c r="E139" s="162" t="s">
        <v>533</v>
      </c>
      <c r="F139" s="162" t="s">
        <v>478</v>
      </c>
      <c r="G139" s="139">
        <v>45040</v>
      </c>
      <c r="H139" s="164">
        <v>2220000</v>
      </c>
      <c r="I139" s="164">
        <v>-540000</v>
      </c>
      <c r="J139" s="164">
        <v>1680000</v>
      </c>
      <c r="K139" s="164">
        <v>332150</v>
      </c>
      <c r="L139" s="164">
        <f t="shared" si="16"/>
        <v>1347850</v>
      </c>
      <c r="M139" s="161" t="s">
        <v>525</v>
      </c>
    </row>
    <row r="140" spans="1:13" ht="24" x14ac:dyDescent="0.3">
      <c r="A140" s="136">
        <v>12</v>
      </c>
      <c r="B140" s="136">
        <v>1</v>
      </c>
      <c r="C140" s="161" t="s">
        <v>532</v>
      </c>
      <c r="D140" s="162" t="s">
        <v>437</v>
      </c>
      <c r="E140" s="162" t="s">
        <v>533</v>
      </c>
      <c r="F140" s="162" t="s">
        <v>536</v>
      </c>
      <c r="G140" s="139">
        <v>45040</v>
      </c>
      <c r="H140" s="164">
        <v>0</v>
      </c>
      <c r="I140" s="164">
        <v>1554480</v>
      </c>
      <c r="J140" s="164">
        <v>1554480</v>
      </c>
      <c r="K140" s="164">
        <v>0</v>
      </c>
      <c r="L140" s="164">
        <f t="shared" si="16"/>
        <v>1554480</v>
      </c>
      <c r="M140" s="161" t="s">
        <v>525</v>
      </c>
    </row>
    <row r="141" spans="1:13" ht="24" x14ac:dyDescent="0.3">
      <c r="A141" s="136">
        <v>13</v>
      </c>
      <c r="B141" s="136">
        <v>1</v>
      </c>
      <c r="C141" s="161" t="s">
        <v>532</v>
      </c>
      <c r="D141" s="162" t="s">
        <v>437</v>
      </c>
      <c r="E141" s="162" t="s">
        <v>535</v>
      </c>
      <c r="F141" s="162" t="s">
        <v>535</v>
      </c>
      <c r="G141" s="139">
        <v>45040</v>
      </c>
      <c r="H141" s="164">
        <v>26253850</v>
      </c>
      <c r="I141" s="164">
        <v>-2186020</v>
      </c>
      <c r="J141" s="164">
        <v>24067830</v>
      </c>
      <c r="K141" s="164">
        <v>12742110</v>
      </c>
      <c r="L141" s="164">
        <f t="shared" si="16"/>
        <v>11325720</v>
      </c>
      <c r="M141" s="161" t="s">
        <v>525</v>
      </c>
    </row>
    <row r="142" spans="1:13" ht="24" x14ac:dyDescent="0.3">
      <c r="A142" s="136">
        <v>14</v>
      </c>
      <c r="B142" s="136">
        <v>1</v>
      </c>
      <c r="C142" s="161" t="s">
        <v>532</v>
      </c>
      <c r="D142" s="162" t="s">
        <v>437</v>
      </c>
      <c r="E142" s="162" t="s">
        <v>479</v>
      </c>
      <c r="F142" s="162" t="s">
        <v>479</v>
      </c>
      <c r="G142" s="139">
        <v>45040</v>
      </c>
      <c r="H142" s="164">
        <v>36446160</v>
      </c>
      <c r="I142" s="164">
        <v>-5434560</v>
      </c>
      <c r="J142" s="164">
        <v>31011600</v>
      </c>
      <c r="K142" s="164">
        <v>6906330</v>
      </c>
      <c r="L142" s="164">
        <f t="shared" si="16"/>
        <v>24105270</v>
      </c>
      <c r="M142" s="161" t="s">
        <v>525</v>
      </c>
    </row>
    <row r="143" spans="1:13" ht="24" x14ac:dyDescent="0.3">
      <c r="A143" s="136">
        <v>15</v>
      </c>
      <c r="B143" s="136">
        <v>1</v>
      </c>
      <c r="C143" s="161" t="s">
        <v>532</v>
      </c>
      <c r="D143" s="162" t="s">
        <v>437</v>
      </c>
      <c r="E143" s="162" t="s">
        <v>214</v>
      </c>
      <c r="F143" s="162" t="s">
        <v>214</v>
      </c>
      <c r="G143" s="139">
        <v>45040</v>
      </c>
      <c r="H143" s="164">
        <v>28190300</v>
      </c>
      <c r="I143" s="164">
        <v>-3840250</v>
      </c>
      <c r="J143" s="164">
        <v>24350050</v>
      </c>
      <c r="K143" s="164">
        <v>7209210</v>
      </c>
      <c r="L143" s="164">
        <f t="shared" si="16"/>
        <v>17140840</v>
      </c>
      <c r="M143" s="161" t="s">
        <v>525</v>
      </c>
    </row>
    <row r="144" spans="1:13" ht="24" x14ac:dyDescent="0.3">
      <c r="A144" s="136">
        <v>16</v>
      </c>
      <c r="B144" s="136">
        <v>1</v>
      </c>
      <c r="C144" s="161" t="s">
        <v>532</v>
      </c>
      <c r="D144" s="162" t="s">
        <v>537</v>
      </c>
      <c r="E144" s="162" t="s">
        <v>242</v>
      </c>
      <c r="F144" s="162" t="s">
        <v>242</v>
      </c>
      <c r="G144" s="139">
        <v>45040</v>
      </c>
      <c r="H144" s="164">
        <v>3000000</v>
      </c>
      <c r="I144" s="164">
        <v>600000</v>
      </c>
      <c r="J144" s="164">
        <v>3600000</v>
      </c>
      <c r="K144" s="164">
        <v>411800</v>
      </c>
      <c r="L144" s="164">
        <f t="shared" si="16"/>
        <v>3188200</v>
      </c>
      <c r="M144" s="161" t="s">
        <v>525</v>
      </c>
    </row>
    <row r="145" spans="1:13" ht="24" x14ac:dyDescent="0.3">
      <c r="A145" s="136">
        <v>17</v>
      </c>
      <c r="B145" s="136">
        <v>1</v>
      </c>
      <c r="C145" s="161" t="s">
        <v>532</v>
      </c>
      <c r="D145" s="162" t="s">
        <v>537</v>
      </c>
      <c r="E145" s="162" t="s">
        <v>246</v>
      </c>
      <c r="F145" s="162" t="s">
        <v>538</v>
      </c>
      <c r="G145" s="139">
        <v>45040</v>
      </c>
      <c r="H145" s="164">
        <v>540000</v>
      </c>
      <c r="I145" s="164">
        <v>-220000</v>
      </c>
      <c r="J145" s="164">
        <v>320000</v>
      </c>
      <c r="K145" s="164">
        <v>0</v>
      </c>
      <c r="L145" s="164">
        <f t="shared" si="16"/>
        <v>320000</v>
      </c>
      <c r="M145" s="161" t="s">
        <v>525</v>
      </c>
    </row>
    <row r="146" spans="1:13" ht="24" x14ac:dyDescent="0.3">
      <c r="A146" s="136">
        <v>18</v>
      </c>
      <c r="B146" s="136">
        <v>1</v>
      </c>
      <c r="C146" s="161" t="s">
        <v>532</v>
      </c>
      <c r="D146" s="162" t="s">
        <v>537</v>
      </c>
      <c r="E146" s="162" t="s">
        <v>539</v>
      </c>
      <c r="F146" s="162" t="s">
        <v>448</v>
      </c>
      <c r="G146" s="139">
        <v>45040</v>
      </c>
      <c r="H146" s="164">
        <v>0</v>
      </c>
      <c r="I146" s="164">
        <v>200000</v>
      </c>
      <c r="J146" s="164">
        <v>200000</v>
      </c>
      <c r="K146" s="164">
        <v>0</v>
      </c>
      <c r="L146" s="164">
        <f t="shared" si="16"/>
        <v>200000</v>
      </c>
      <c r="M146" s="161" t="s">
        <v>525</v>
      </c>
    </row>
    <row r="147" spans="1:13" ht="24" x14ac:dyDescent="0.3">
      <c r="A147" s="136">
        <v>19</v>
      </c>
      <c r="B147" s="136">
        <v>1</v>
      </c>
      <c r="C147" s="161" t="s">
        <v>532</v>
      </c>
      <c r="D147" s="162" t="s">
        <v>537</v>
      </c>
      <c r="E147" s="162" t="s">
        <v>539</v>
      </c>
      <c r="F147" s="162" t="s">
        <v>540</v>
      </c>
      <c r="G147" s="139">
        <v>45040</v>
      </c>
      <c r="H147" s="164">
        <v>7170400</v>
      </c>
      <c r="I147" s="164">
        <v>2400000</v>
      </c>
      <c r="J147" s="164">
        <v>9570400</v>
      </c>
      <c r="K147" s="164">
        <v>0</v>
      </c>
      <c r="L147" s="164">
        <f t="shared" si="16"/>
        <v>9570400</v>
      </c>
      <c r="M147" s="161" t="s">
        <v>525</v>
      </c>
    </row>
    <row r="148" spans="1:13" ht="24" x14ac:dyDescent="0.3">
      <c r="A148" s="136">
        <v>20</v>
      </c>
      <c r="B148" s="136">
        <v>1</v>
      </c>
      <c r="C148" s="161" t="s">
        <v>532</v>
      </c>
      <c r="D148" s="162" t="s">
        <v>537</v>
      </c>
      <c r="E148" s="162" t="s">
        <v>539</v>
      </c>
      <c r="F148" s="162" t="s">
        <v>541</v>
      </c>
      <c r="G148" s="139">
        <v>45040</v>
      </c>
      <c r="H148" s="164">
        <v>1000000</v>
      </c>
      <c r="I148" s="164">
        <v>1000000</v>
      </c>
      <c r="J148" s="164">
        <v>2000000</v>
      </c>
      <c r="K148" s="164">
        <v>65000</v>
      </c>
      <c r="L148" s="164">
        <f t="shared" si="16"/>
        <v>1935000</v>
      </c>
      <c r="M148" s="161" t="s">
        <v>525</v>
      </c>
    </row>
    <row r="149" spans="1:13" ht="24" x14ac:dyDescent="0.3">
      <c r="A149" s="136">
        <v>21</v>
      </c>
      <c r="B149" s="136">
        <v>1</v>
      </c>
      <c r="C149" s="161" t="s">
        <v>532</v>
      </c>
      <c r="D149" s="162" t="s">
        <v>537</v>
      </c>
      <c r="E149" s="162" t="s">
        <v>539</v>
      </c>
      <c r="F149" s="162" t="s">
        <v>542</v>
      </c>
      <c r="G149" s="139">
        <v>45040</v>
      </c>
      <c r="H149" s="164">
        <v>29084180</v>
      </c>
      <c r="I149" s="164">
        <v>1115725</v>
      </c>
      <c r="J149" s="164">
        <v>30199905</v>
      </c>
      <c r="K149" s="164">
        <v>522050</v>
      </c>
      <c r="L149" s="164">
        <f t="shared" si="16"/>
        <v>29677855</v>
      </c>
      <c r="M149" s="161" t="s">
        <v>525</v>
      </c>
    </row>
    <row r="150" spans="1:13" ht="24" x14ac:dyDescent="0.3">
      <c r="A150" s="136">
        <v>22</v>
      </c>
      <c r="B150" s="136">
        <v>1</v>
      </c>
      <c r="C150" s="161" t="s">
        <v>532</v>
      </c>
      <c r="D150" s="162" t="s">
        <v>537</v>
      </c>
      <c r="E150" s="162" t="s">
        <v>539</v>
      </c>
      <c r="F150" s="162" t="s">
        <v>544</v>
      </c>
      <c r="G150" s="139">
        <v>45040</v>
      </c>
      <c r="H150" s="164">
        <v>6000000</v>
      </c>
      <c r="I150" s="164">
        <v>-6000000</v>
      </c>
      <c r="J150" s="164">
        <v>0</v>
      </c>
      <c r="K150" s="164">
        <v>0</v>
      </c>
      <c r="L150" s="164">
        <f t="shared" si="16"/>
        <v>0</v>
      </c>
      <c r="M150" s="161" t="s">
        <v>525</v>
      </c>
    </row>
    <row r="151" spans="1:13" ht="24" x14ac:dyDescent="0.3">
      <c r="A151" s="136">
        <v>23</v>
      </c>
      <c r="B151" s="136">
        <v>1</v>
      </c>
      <c r="C151" s="161" t="s">
        <v>532</v>
      </c>
      <c r="D151" s="162" t="s">
        <v>537</v>
      </c>
      <c r="E151" s="162" t="s">
        <v>539</v>
      </c>
      <c r="F151" s="162" t="s">
        <v>543</v>
      </c>
      <c r="G151" s="139">
        <v>45040</v>
      </c>
      <c r="H151" s="164">
        <v>16717000</v>
      </c>
      <c r="I151" s="164">
        <v>-40000</v>
      </c>
      <c r="J151" s="164">
        <v>16677000</v>
      </c>
      <c r="K151" s="164">
        <v>3196000</v>
      </c>
      <c r="L151" s="164">
        <f t="shared" si="16"/>
        <v>13481000</v>
      </c>
      <c r="M151" s="161" t="s">
        <v>525</v>
      </c>
    </row>
    <row r="152" spans="1:13" ht="24" x14ac:dyDescent="0.3">
      <c r="A152" s="136">
        <v>24</v>
      </c>
      <c r="B152" s="136">
        <v>1</v>
      </c>
      <c r="C152" s="161" t="s">
        <v>532</v>
      </c>
      <c r="D152" s="162" t="s">
        <v>537</v>
      </c>
      <c r="E152" s="162" t="s">
        <v>545</v>
      </c>
      <c r="F152" s="162" t="s">
        <v>546</v>
      </c>
      <c r="G152" s="139">
        <v>45040</v>
      </c>
      <c r="H152" s="164">
        <v>4200000</v>
      </c>
      <c r="I152" s="164">
        <v>600000</v>
      </c>
      <c r="J152" s="164">
        <v>4800000</v>
      </c>
      <c r="K152" s="164">
        <v>701960</v>
      </c>
      <c r="L152" s="164">
        <f t="shared" si="16"/>
        <v>4098040</v>
      </c>
      <c r="M152" s="161" t="s">
        <v>525</v>
      </c>
    </row>
    <row r="153" spans="1:13" ht="24" x14ac:dyDescent="0.3">
      <c r="A153" s="136">
        <v>25</v>
      </c>
      <c r="B153" s="136">
        <v>1</v>
      </c>
      <c r="C153" s="161" t="s">
        <v>532</v>
      </c>
      <c r="D153" s="162" t="s">
        <v>537</v>
      </c>
      <c r="E153" s="162" t="s">
        <v>545</v>
      </c>
      <c r="F153" s="162" t="s">
        <v>547</v>
      </c>
      <c r="G153" s="139">
        <v>45040</v>
      </c>
      <c r="H153" s="164">
        <v>30000000</v>
      </c>
      <c r="I153" s="164">
        <v>-30000000</v>
      </c>
      <c r="J153" s="164">
        <v>0</v>
      </c>
      <c r="K153" s="164">
        <v>0</v>
      </c>
      <c r="L153" s="164">
        <f t="shared" si="16"/>
        <v>0</v>
      </c>
      <c r="M153" s="161" t="s">
        <v>525</v>
      </c>
    </row>
    <row r="154" spans="1:13" x14ac:dyDescent="0.3">
      <c r="A154" s="216" t="s">
        <v>200</v>
      </c>
      <c r="B154" s="217"/>
      <c r="C154" s="217"/>
      <c r="D154" s="217"/>
      <c r="E154" s="217"/>
      <c r="F154" s="217"/>
      <c r="G154" s="233"/>
      <c r="H154" s="127">
        <f>SUM(H129:H153)</f>
        <v>2417440400</v>
      </c>
      <c r="I154" s="127">
        <f t="shared" ref="I154:J154" si="17">SUM(I129:I153)</f>
        <v>0</v>
      </c>
      <c r="J154" s="127">
        <f t="shared" si="17"/>
        <v>2417440400</v>
      </c>
      <c r="K154" s="127">
        <f>SUM(K129:K153)</f>
        <v>499413962</v>
      </c>
      <c r="L154" s="127">
        <f>SUM(L129:L153)</f>
        <v>1918026438</v>
      </c>
      <c r="M154" s="78"/>
    </row>
    <row r="156" spans="1:13" x14ac:dyDescent="0.3">
      <c r="A156" s="133" t="s">
        <v>513</v>
      </c>
    </row>
    <row r="157" spans="1:13" x14ac:dyDescent="0.3">
      <c r="A157" s="134" t="s">
        <v>202</v>
      </c>
      <c r="B157" s="134" t="s">
        <v>379</v>
      </c>
      <c r="C157" s="134" t="s">
        <v>2</v>
      </c>
      <c r="D157" s="134" t="s">
        <v>3</v>
      </c>
      <c r="E157" s="135" t="s">
        <v>4</v>
      </c>
      <c r="F157" s="135" t="s">
        <v>380</v>
      </c>
      <c r="G157" s="134" t="s">
        <v>381</v>
      </c>
      <c r="H157" s="134" t="s">
        <v>431</v>
      </c>
      <c r="I157" s="134" t="s">
        <v>432</v>
      </c>
      <c r="J157" s="134" t="s">
        <v>434</v>
      </c>
      <c r="K157" s="134" t="s">
        <v>433</v>
      </c>
      <c r="L157" s="134" t="s">
        <v>435</v>
      </c>
      <c r="M157" s="134" t="s">
        <v>382</v>
      </c>
    </row>
    <row r="158" spans="1:13" x14ac:dyDescent="0.3">
      <c r="A158" s="136">
        <v>1</v>
      </c>
      <c r="B158" s="136">
        <v>2</v>
      </c>
      <c r="C158" s="161" t="s">
        <v>42</v>
      </c>
      <c r="D158" s="162" t="s">
        <v>514</v>
      </c>
      <c r="E158" s="162" t="s">
        <v>515</v>
      </c>
      <c r="F158" s="162" t="s">
        <v>516</v>
      </c>
      <c r="G158" s="139">
        <v>45098</v>
      </c>
      <c r="H158" s="164">
        <v>464902800</v>
      </c>
      <c r="I158" s="164">
        <v>3600000</v>
      </c>
      <c r="J158" s="164">
        <v>468502800</v>
      </c>
      <c r="K158" s="164">
        <v>158700592</v>
      </c>
      <c r="L158" s="164">
        <f>SUM(J158)-K158</f>
        <v>309802208</v>
      </c>
      <c r="M158" s="161" t="s">
        <v>550</v>
      </c>
    </row>
    <row r="159" spans="1:13" x14ac:dyDescent="0.3">
      <c r="A159" s="136">
        <v>2</v>
      </c>
      <c r="B159" s="136">
        <v>2</v>
      </c>
      <c r="C159" s="161" t="s">
        <v>42</v>
      </c>
      <c r="D159" s="162" t="s">
        <v>514</v>
      </c>
      <c r="E159" s="162" t="s">
        <v>515</v>
      </c>
      <c r="F159" s="162" t="s">
        <v>517</v>
      </c>
      <c r="G159" s="139">
        <v>45098</v>
      </c>
      <c r="H159" s="164">
        <v>228274800</v>
      </c>
      <c r="I159" s="164">
        <v>3000000</v>
      </c>
      <c r="J159" s="164">
        <v>231274800</v>
      </c>
      <c r="K159" s="164">
        <v>90756560</v>
      </c>
      <c r="L159" s="164">
        <f t="shared" ref="L159:L163" si="18">SUM(J159)-K159</f>
        <v>140518240</v>
      </c>
      <c r="M159" s="161" t="s">
        <v>550</v>
      </c>
    </row>
    <row r="160" spans="1:13" ht="24" x14ac:dyDescent="0.3">
      <c r="A160" s="136">
        <v>3</v>
      </c>
      <c r="B160" s="136">
        <v>2</v>
      </c>
      <c r="C160" s="161" t="s">
        <v>42</v>
      </c>
      <c r="D160" s="162" t="s">
        <v>518</v>
      </c>
      <c r="E160" s="162" t="s">
        <v>519</v>
      </c>
      <c r="F160" s="162" t="s">
        <v>549</v>
      </c>
      <c r="G160" s="139">
        <v>45098</v>
      </c>
      <c r="H160" s="164">
        <v>48600000</v>
      </c>
      <c r="I160" s="164">
        <v>6000000</v>
      </c>
      <c r="J160" s="164">
        <v>54600000</v>
      </c>
      <c r="K160" s="164">
        <v>35100000</v>
      </c>
      <c r="L160" s="164">
        <f t="shared" ref="L160" si="19">SUM(J160)-K160</f>
        <v>19500000</v>
      </c>
      <c r="M160" s="161" t="s">
        <v>551</v>
      </c>
    </row>
    <row r="161" spans="1:13" ht="24" x14ac:dyDescent="0.3">
      <c r="A161" s="136">
        <v>4</v>
      </c>
      <c r="B161" s="136">
        <v>2</v>
      </c>
      <c r="C161" s="161" t="s">
        <v>42</v>
      </c>
      <c r="D161" s="162" t="s">
        <v>518</v>
      </c>
      <c r="E161" s="162" t="s">
        <v>519</v>
      </c>
      <c r="F161" s="162" t="s">
        <v>520</v>
      </c>
      <c r="G161" s="139">
        <v>45098</v>
      </c>
      <c r="H161" s="164">
        <v>0</v>
      </c>
      <c r="I161" s="164">
        <v>8000000</v>
      </c>
      <c r="J161" s="164">
        <v>8000000</v>
      </c>
      <c r="K161" s="164">
        <v>0</v>
      </c>
      <c r="L161" s="164">
        <f t="shared" ref="L161" si="20">SUM(J161)-K161</f>
        <v>8000000</v>
      </c>
      <c r="M161" s="161" t="s">
        <v>552</v>
      </c>
    </row>
    <row r="162" spans="1:13" x14ac:dyDescent="0.3">
      <c r="A162" s="136">
        <v>5</v>
      </c>
      <c r="B162" s="136">
        <v>2</v>
      </c>
      <c r="C162" s="161" t="s">
        <v>42</v>
      </c>
      <c r="D162" s="162" t="s">
        <v>518</v>
      </c>
      <c r="E162" s="162" t="s">
        <v>519</v>
      </c>
      <c r="F162" s="162" t="s">
        <v>521</v>
      </c>
      <c r="G162" s="139">
        <v>45098</v>
      </c>
      <c r="H162" s="164">
        <v>34000000</v>
      </c>
      <c r="I162" s="164">
        <v>-21600000</v>
      </c>
      <c r="J162" s="164">
        <v>12400000</v>
      </c>
      <c r="K162" s="164">
        <v>2500000</v>
      </c>
      <c r="L162" s="164">
        <f t="shared" si="18"/>
        <v>9900000</v>
      </c>
      <c r="M162" s="161" t="s">
        <v>553</v>
      </c>
    </row>
    <row r="163" spans="1:13" x14ac:dyDescent="0.3">
      <c r="A163" s="136">
        <v>6</v>
      </c>
      <c r="B163" s="136">
        <v>2</v>
      </c>
      <c r="C163" s="161" t="s">
        <v>42</v>
      </c>
      <c r="D163" s="162" t="s">
        <v>518</v>
      </c>
      <c r="E163" s="162" t="s">
        <v>519</v>
      </c>
      <c r="F163" s="162" t="s">
        <v>522</v>
      </c>
      <c r="G163" s="139">
        <v>45098</v>
      </c>
      <c r="H163" s="164">
        <v>0</v>
      </c>
      <c r="I163" s="164">
        <v>1000000</v>
      </c>
      <c r="J163" s="164">
        <v>1000000</v>
      </c>
      <c r="K163" s="164">
        <v>0</v>
      </c>
      <c r="L163" s="164">
        <f t="shared" si="18"/>
        <v>1000000</v>
      </c>
      <c r="M163" s="161" t="s">
        <v>554</v>
      </c>
    </row>
    <row r="164" spans="1:13" x14ac:dyDescent="0.3">
      <c r="A164" s="216" t="s">
        <v>200</v>
      </c>
      <c r="B164" s="217"/>
      <c r="C164" s="217"/>
      <c r="D164" s="217"/>
      <c r="E164" s="217"/>
      <c r="F164" s="217"/>
      <c r="G164" s="233"/>
      <c r="H164" s="127">
        <f>SUM(H158:H163)</f>
        <v>775777600</v>
      </c>
      <c r="I164" s="127">
        <f t="shared" ref="I164:L164" si="21">SUM(I158:I163)</f>
        <v>0</v>
      </c>
      <c r="J164" s="127">
        <f t="shared" si="21"/>
        <v>775777600</v>
      </c>
      <c r="K164" s="127">
        <f t="shared" si="21"/>
        <v>287057152</v>
      </c>
      <c r="L164" s="127">
        <f t="shared" si="21"/>
        <v>488720448</v>
      </c>
      <c r="M164" s="78"/>
    </row>
    <row r="166" spans="1:13" x14ac:dyDescent="0.3">
      <c r="A166" s="133" t="s">
        <v>555</v>
      </c>
    </row>
    <row r="167" spans="1:13" x14ac:dyDescent="0.3">
      <c r="A167" s="134" t="s">
        <v>202</v>
      </c>
      <c r="B167" s="134" t="s">
        <v>379</v>
      </c>
      <c r="C167" s="134" t="s">
        <v>2</v>
      </c>
      <c r="D167" s="134" t="s">
        <v>3</v>
      </c>
      <c r="E167" s="135" t="s">
        <v>4</v>
      </c>
      <c r="F167" s="135" t="s">
        <v>380</v>
      </c>
      <c r="G167" s="134" t="s">
        <v>381</v>
      </c>
      <c r="H167" s="134" t="s">
        <v>431</v>
      </c>
      <c r="I167" s="134" t="s">
        <v>432</v>
      </c>
      <c r="J167" s="134" t="s">
        <v>434</v>
      </c>
      <c r="K167" s="134" t="s">
        <v>433</v>
      </c>
      <c r="L167" s="134" t="s">
        <v>435</v>
      </c>
      <c r="M167" s="134" t="s">
        <v>382</v>
      </c>
    </row>
    <row r="168" spans="1:13" ht="24" x14ac:dyDescent="0.3">
      <c r="A168" s="136">
        <v>1</v>
      </c>
      <c r="B168" s="136">
        <v>3</v>
      </c>
      <c r="C168" s="161" t="s">
        <v>42</v>
      </c>
      <c r="D168" s="162" t="s">
        <v>514</v>
      </c>
      <c r="E168" s="162" t="s">
        <v>515</v>
      </c>
      <c r="F168" s="162" t="s">
        <v>516</v>
      </c>
      <c r="G168" s="139">
        <v>45286</v>
      </c>
      <c r="H168" s="164">
        <v>468502800</v>
      </c>
      <c r="I168" s="164">
        <f>SUM(J168)-H168</f>
        <v>2533200</v>
      </c>
      <c r="J168" s="164">
        <v>471036000</v>
      </c>
      <c r="K168" s="164">
        <v>360192129</v>
      </c>
      <c r="L168" s="164">
        <f>SUM(J168)-K168</f>
        <v>110843871</v>
      </c>
      <c r="M168" s="161" t="s">
        <v>561</v>
      </c>
    </row>
    <row r="169" spans="1:13" ht="24" x14ac:dyDescent="0.3">
      <c r="A169" s="136">
        <v>2</v>
      </c>
      <c r="B169" s="136">
        <v>3</v>
      </c>
      <c r="C169" s="161" t="s">
        <v>42</v>
      </c>
      <c r="D169" s="162" t="s">
        <v>514</v>
      </c>
      <c r="E169" s="162" t="s">
        <v>515</v>
      </c>
      <c r="F169" s="162" t="s">
        <v>517</v>
      </c>
      <c r="G169" s="139">
        <v>45286</v>
      </c>
      <c r="H169" s="164">
        <v>231274800</v>
      </c>
      <c r="I169" s="164">
        <f t="shared" ref="I169:I190" si="22">SUM(J169)-H169</f>
        <v>-11094000</v>
      </c>
      <c r="J169" s="164">
        <v>220180800</v>
      </c>
      <c r="K169" s="164">
        <v>115434431</v>
      </c>
      <c r="L169" s="164">
        <f t="shared" ref="L169" si="23">SUM(J169)-K169</f>
        <v>104746369</v>
      </c>
      <c r="M169" s="161" t="s">
        <v>561</v>
      </c>
    </row>
    <row r="170" spans="1:13" ht="24" x14ac:dyDescent="0.3">
      <c r="A170" s="136">
        <v>3</v>
      </c>
      <c r="B170" s="136">
        <v>3</v>
      </c>
      <c r="C170" s="161" t="s">
        <v>42</v>
      </c>
      <c r="D170" s="162" t="s">
        <v>514</v>
      </c>
      <c r="E170" s="162" t="s">
        <v>527</v>
      </c>
      <c r="F170" s="162" t="s">
        <v>213</v>
      </c>
      <c r="G170" s="139">
        <v>45286</v>
      </c>
      <c r="H170" s="164">
        <v>569014560</v>
      </c>
      <c r="I170" s="164">
        <f t="shared" si="22"/>
        <v>-194960</v>
      </c>
      <c r="J170" s="164">
        <v>568819600</v>
      </c>
      <c r="K170" s="164">
        <v>335788660</v>
      </c>
      <c r="L170" s="164">
        <f t="shared" ref="L170:L171" si="24">SUM(J170)-K170</f>
        <v>233030940</v>
      </c>
      <c r="M170" s="161" t="s">
        <v>562</v>
      </c>
    </row>
    <row r="171" spans="1:13" ht="24" x14ac:dyDescent="0.3">
      <c r="A171" s="136">
        <v>4</v>
      </c>
      <c r="B171" s="136">
        <v>3</v>
      </c>
      <c r="C171" s="161" t="s">
        <v>42</v>
      </c>
      <c r="D171" s="162" t="s">
        <v>514</v>
      </c>
      <c r="E171" s="162" t="s">
        <v>527</v>
      </c>
      <c r="F171" s="162" t="s">
        <v>528</v>
      </c>
      <c r="G171" s="139">
        <v>45286</v>
      </c>
      <c r="H171" s="164">
        <v>480178800</v>
      </c>
      <c r="I171" s="164">
        <f t="shared" si="22"/>
        <v>-163400</v>
      </c>
      <c r="J171" s="164">
        <v>480015400</v>
      </c>
      <c r="K171" s="164">
        <v>326320886</v>
      </c>
      <c r="L171" s="164">
        <f t="shared" si="24"/>
        <v>153694514</v>
      </c>
      <c r="M171" s="161" t="s">
        <v>563</v>
      </c>
    </row>
    <row r="172" spans="1:13" ht="24" x14ac:dyDescent="0.3">
      <c r="A172" s="136">
        <v>5</v>
      </c>
      <c r="B172" s="136">
        <v>3</v>
      </c>
      <c r="C172" s="161" t="s">
        <v>42</v>
      </c>
      <c r="D172" s="162" t="s">
        <v>518</v>
      </c>
      <c r="E172" s="162" t="s">
        <v>519</v>
      </c>
      <c r="F172" s="162" t="s">
        <v>521</v>
      </c>
      <c r="G172" s="139">
        <v>45286</v>
      </c>
      <c r="H172" s="164">
        <v>12400000</v>
      </c>
      <c r="I172" s="164">
        <f t="shared" si="22"/>
        <v>-7000000</v>
      </c>
      <c r="J172" s="164">
        <v>5400000</v>
      </c>
      <c r="K172" s="164">
        <v>4766050</v>
      </c>
      <c r="L172" s="164">
        <f t="shared" ref="L172" si="25">SUM(J172)-K172</f>
        <v>633950</v>
      </c>
      <c r="M172" s="161" t="s">
        <v>564</v>
      </c>
    </row>
    <row r="173" spans="1:13" ht="24" x14ac:dyDescent="0.3">
      <c r="A173" s="136">
        <v>6</v>
      </c>
      <c r="B173" s="136">
        <v>3</v>
      </c>
      <c r="C173" s="161" t="s">
        <v>42</v>
      </c>
      <c r="D173" s="162" t="s">
        <v>518</v>
      </c>
      <c r="E173" s="162" t="s">
        <v>519</v>
      </c>
      <c r="F173" s="162" t="s">
        <v>529</v>
      </c>
      <c r="G173" s="139">
        <v>45286</v>
      </c>
      <c r="H173" s="164">
        <v>4500000</v>
      </c>
      <c r="I173" s="164">
        <f t="shared" si="22"/>
        <v>-3000000</v>
      </c>
      <c r="J173" s="164">
        <v>1500000</v>
      </c>
      <c r="K173" s="164">
        <v>1500000</v>
      </c>
      <c r="L173" s="164">
        <f t="shared" ref="L173:L178" si="26">SUM(J173)-K173</f>
        <v>0</v>
      </c>
      <c r="M173" s="161" t="s">
        <v>565</v>
      </c>
    </row>
    <row r="174" spans="1:13" ht="24" x14ac:dyDescent="0.3">
      <c r="A174" s="136">
        <v>7</v>
      </c>
      <c r="B174" s="136">
        <v>3</v>
      </c>
      <c r="C174" s="161" t="s">
        <v>42</v>
      </c>
      <c r="D174" s="162" t="s">
        <v>518</v>
      </c>
      <c r="E174" s="162" t="s">
        <v>519</v>
      </c>
      <c r="F174" s="162" t="s">
        <v>522</v>
      </c>
      <c r="G174" s="139">
        <v>45286</v>
      </c>
      <c r="H174" s="164">
        <v>1000000</v>
      </c>
      <c r="I174" s="164">
        <f t="shared" si="22"/>
        <v>-1000000</v>
      </c>
      <c r="J174" s="164">
        <v>0</v>
      </c>
      <c r="K174" s="164">
        <v>0</v>
      </c>
      <c r="L174" s="164">
        <f t="shared" ref="L174" si="27">SUM(J174)-K174</f>
        <v>0</v>
      </c>
      <c r="M174" s="161" t="s">
        <v>566</v>
      </c>
    </row>
    <row r="175" spans="1:13" ht="24" x14ac:dyDescent="0.3">
      <c r="A175" s="136">
        <v>8</v>
      </c>
      <c r="B175" s="136">
        <v>3</v>
      </c>
      <c r="C175" s="161" t="s">
        <v>243</v>
      </c>
      <c r="D175" s="162" t="s">
        <v>437</v>
      </c>
      <c r="E175" s="162" t="s">
        <v>212</v>
      </c>
      <c r="F175" s="162" t="s">
        <v>212</v>
      </c>
      <c r="G175" s="139">
        <v>45286</v>
      </c>
      <c r="H175" s="164">
        <v>225694735</v>
      </c>
      <c r="I175" s="164">
        <f t="shared" si="22"/>
        <v>11543765</v>
      </c>
      <c r="J175" s="164">
        <v>237238500</v>
      </c>
      <c r="K175" s="164">
        <v>173555000</v>
      </c>
      <c r="L175" s="164">
        <f t="shared" si="26"/>
        <v>63683500</v>
      </c>
      <c r="M175" s="161" t="s">
        <v>567</v>
      </c>
    </row>
    <row r="176" spans="1:13" ht="24" x14ac:dyDescent="0.3">
      <c r="A176" s="136">
        <v>9</v>
      </c>
      <c r="B176" s="136">
        <v>3</v>
      </c>
      <c r="C176" s="161" t="s">
        <v>243</v>
      </c>
      <c r="D176" s="162" t="s">
        <v>437</v>
      </c>
      <c r="E176" s="162" t="s">
        <v>535</v>
      </c>
      <c r="F176" s="162" t="s">
        <v>535</v>
      </c>
      <c r="G176" s="139">
        <v>45286</v>
      </c>
      <c r="H176" s="164">
        <v>24067830</v>
      </c>
      <c r="I176" s="164">
        <f t="shared" si="22"/>
        <v>1496370</v>
      </c>
      <c r="J176" s="164">
        <v>25564200</v>
      </c>
      <c r="K176" s="164">
        <v>22222950</v>
      </c>
      <c r="L176" s="164">
        <f t="shared" si="26"/>
        <v>3341250</v>
      </c>
      <c r="M176" s="161" t="s">
        <v>568</v>
      </c>
    </row>
    <row r="177" spans="1:13" ht="24" x14ac:dyDescent="0.3">
      <c r="A177" s="136">
        <v>10</v>
      </c>
      <c r="B177" s="136">
        <v>3</v>
      </c>
      <c r="C177" s="161" t="s">
        <v>243</v>
      </c>
      <c r="D177" s="162" t="s">
        <v>437</v>
      </c>
      <c r="E177" s="162" t="s">
        <v>533</v>
      </c>
      <c r="F177" s="162" t="s">
        <v>534</v>
      </c>
      <c r="G177" s="139">
        <v>45286</v>
      </c>
      <c r="H177" s="164">
        <v>20843440</v>
      </c>
      <c r="I177" s="164">
        <f t="shared" si="22"/>
        <v>540680</v>
      </c>
      <c r="J177" s="164">
        <v>21384120</v>
      </c>
      <c r="K177" s="164">
        <v>10811720</v>
      </c>
      <c r="L177" s="164">
        <f t="shared" si="26"/>
        <v>10572400</v>
      </c>
      <c r="M177" s="161" t="s">
        <v>569</v>
      </c>
    </row>
    <row r="178" spans="1:13" ht="24" x14ac:dyDescent="0.3">
      <c r="A178" s="136">
        <v>11</v>
      </c>
      <c r="B178" s="136">
        <v>3</v>
      </c>
      <c r="C178" s="161" t="s">
        <v>243</v>
      </c>
      <c r="D178" s="162" t="s">
        <v>437</v>
      </c>
      <c r="E178" s="162" t="s">
        <v>533</v>
      </c>
      <c r="F178" s="162" t="s">
        <v>478</v>
      </c>
      <c r="G178" s="139">
        <v>45286</v>
      </c>
      <c r="H178" s="164">
        <v>1680000</v>
      </c>
      <c r="I178" s="164">
        <f t="shared" si="22"/>
        <v>960000</v>
      </c>
      <c r="J178" s="164">
        <v>2640000</v>
      </c>
      <c r="K178" s="164">
        <v>1372150</v>
      </c>
      <c r="L178" s="164">
        <f t="shared" si="26"/>
        <v>1267850</v>
      </c>
      <c r="M178" s="161" t="s">
        <v>570</v>
      </c>
    </row>
    <row r="179" spans="1:13" ht="24" x14ac:dyDescent="0.3">
      <c r="A179" s="136">
        <v>12</v>
      </c>
      <c r="B179" s="136">
        <v>3</v>
      </c>
      <c r="C179" s="161" t="s">
        <v>243</v>
      </c>
      <c r="D179" s="162" t="s">
        <v>437</v>
      </c>
      <c r="E179" s="162" t="s">
        <v>479</v>
      </c>
      <c r="F179" s="162" t="s">
        <v>479</v>
      </c>
      <c r="G179" s="139">
        <v>45286</v>
      </c>
      <c r="H179" s="164">
        <v>31011600</v>
      </c>
      <c r="I179" s="164">
        <f t="shared" si="22"/>
        <v>1525015</v>
      </c>
      <c r="J179" s="164">
        <v>32536615</v>
      </c>
      <c r="K179" s="164">
        <v>21066610</v>
      </c>
      <c r="L179" s="164">
        <f t="shared" ref="L179:L187" si="28">SUM(J179)-K179</f>
        <v>11470005</v>
      </c>
      <c r="M179" s="161" t="s">
        <v>571</v>
      </c>
    </row>
    <row r="180" spans="1:13" ht="24" x14ac:dyDescent="0.3">
      <c r="A180" s="136">
        <v>13</v>
      </c>
      <c r="B180" s="136">
        <v>3</v>
      </c>
      <c r="C180" s="161" t="s">
        <v>243</v>
      </c>
      <c r="D180" s="162" t="s">
        <v>437</v>
      </c>
      <c r="E180" s="162" t="s">
        <v>214</v>
      </c>
      <c r="F180" s="162" t="s">
        <v>214</v>
      </c>
      <c r="G180" s="139">
        <v>45286</v>
      </c>
      <c r="H180" s="164">
        <v>24350050</v>
      </c>
      <c r="I180" s="164">
        <f t="shared" si="22"/>
        <v>1211730</v>
      </c>
      <c r="J180" s="164">
        <v>25561780</v>
      </c>
      <c r="K180" s="164">
        <v>17629150</v>
      </c>
      <c r="L180" s="164">
        <f t="shared" si="28"/>
        <v>7932630</v>
      </c>
      <c r="M180" s="161" t="s">
        <v>572</v>
      </c>
    </row>
    <row r="181" spans="1:13" ht="24" x14ac:dyDescent="0.3">
      <c r="A181" s="136">
        <v>14</v>
      </c>
      <c r="B181" s="136">
        <v>3</v>
      </c>
      <c r="C181" s="161" t="s">
        <v>243</v>
      </c>
      <c r="D181" s="162" t="s">
        <v>537</v>
      </c>
      <c r="E181" s="162" t="s">
        <v>246</v>
      </c>
      <c r="F181" s="162" t="s">
        <v>538</v>
      </c>
      <c r="G181" s="139">
        <v>45286</v>
      </c>
      <c r="H181" s="164">
        <v>320000</v>
      </c>
      <c r="I181" s="164">
        <f t="shared" si="22"/>
        <v>320000</v>
      </c>
      <c r="J181" s="164">
        <v>640000</v>
      </c>
      <c r="K181" s="164">
        <v>240000</v>
      </c>
      <c r="L181" s="164">
        <f t="shared" si="28"/>
        <v>400000</v>
      </c>
      <c r="M181" s="161" t="s">
        <v>573</v>
      </c>
    </row>
    <row r="182" spans="1:13" ht="24" x14ac:dyDescent="0.3">
      <c r="A182" s="136">
        <v>15</v>
      </c>
      <c r="B182" s="136">
        <v>3</v>
      </c>
      <c r="C182" s="161" t="s">
        <v>243</v>
      </c>
      <c r="D182" s="162" t="s">
        <v>537</v>
      </c>
      <c r="E182" s="162" t="s">
        <v>539</v>
      </c>
      <c r="F182" s="162" t="s">
        <v>540</v>
      </c>
      <c r="G182" s="139">
        <v>45286</v>
      </c>
      <c r="H182" s="164">
        <v>9570400</v>
      </c>
      <c r="I182" s="164">
        <f t="shared" si="22"/>
        <v>3789600</v>
      </c>
      <c r="J182" s="164">
        <v>13360000</v>
      </c>
      <c r="K182" s="164">
        <v>11765000</v>
      </c>
      <c r="L182" s="164">
        <f t="shared" si="28"/>
        <v>1595000</v>
      </c>
      <c r="M182" s="161" t="s">
        <v>574</v>
      </c>
    </row>
    <row r="183" spans="1:13" ht="24" x14ac:dyDescent="0.3">
      <c r="A183" s="136">
        <v>16</v>
      </c>
      <c r="B183" s="136">
        <v>3</v>
      </c>
      <c r="C183" s="161" t="s">
        <v>243</v>
      </c>
      <c r="D183" s="162" t="s">
        <v>537</v>
      </c>
      <c r="E183" s="162" t="s">
        <v>539</v>
      </c>
      <c r="F183" s="162" t="s">
        <v>556</v>
      </c>
      <c r="G183" s="139">
        <v>45286</v>
      </c>
      <c r="H183" s="164">
        <v>960000</v>
      </c>
      <c r="I183" s="164">
        <f t="shared" si="22"/>
        <v>840000</v>
      </c>
      <c r="J183" s="164">
        <v>1800000</v>
      </c>
      <c r="K183" s="164">
        <v>578000</v>
      </c>
      <c r="L183" s="164">
        <f t="shared" si="28"/>
        <v>1222000</v>
      </c>
      <c r="M183" s="161" t="s">
        <v>575</v>
      </c>
    </row>
    <row r="184" spans="1:13" ht="24" x14ac:dyDescent="0.3">
      <c r="A184" s="136">
        <v>17</v>
      </c>
      <c r="B184" s="136">
        <v>3</v>
      </c>
      <c r="C184" s="161" t="s">
        <v>243</v>
      </c>
      <c r="D184" s="162" t="s">
        <v>537</v>
      </c>
      <c r="E184" s="162" t="s">
        <v>539</v>
      </c>
      <c r="F184" s="162" t="s">
        <v>542</v>
      </c>
      <c r="G184" s="139">
        <v>45286</v>
      </c>
      <c r="H184" s="164">
        <v>30199905</v>
      </c>
      <c r="I184" s="164">
        <f t="shared" si="22"/>
        <v>-27012000</v>
      </c>
      <c r="J184" s="164">
        <v>3187905</v>
      </c>
      <c r="K184" s="164">
        <v>2904880</v>
      </c>
      <c r="L184" s="164">
        <f t="shared" si="28"/>
        <v>283025</v>
      </c>
      <c r="M184" s="161" t="s">
        <v>576</v>
      </c>
    </row>
    <row r="185" spans="1:13" ht="24" x14ac:dyDescent="0.3">
      <c r="A185" s="136">
        <v>18</v>
      </c>
      <c r="B185" s="136">
        <v>3</v>
      </c>
      <c r="C185" s="161" t="s">
        <v>243</v>
      </c>
      <c r="D185" s="162" t="s">
        <v>537</v>
      </c>
      <c r="E185" s="162" t="s">
        <v>539</v>
      </c>
      <c r="F185" s="162" t="s">
        <v>543</v>
      </c>
      <c r="G185" s="139">
        <v>45286</v>
      </c>
      <c r="H185" s="164">
        <v>16677000</v>
      </c>
      <c r="I185" s="164">
        <f t="shared" si="22"/>
        <v>1910000</v>
      </c>
      <c r="J185" s="164">
        <v>18587000</v>
      </c>
      <c r="K185" s="164">
        <v>14869000</v>
      </c>
      <c r="L185" s="164">
        <f t="shared" si="28"/>
        <v>3718000</v>
      </c>
      <c r="M185" s="161" t="s">
        <v>577</v>
      </c>
    </row>
    <row r="186" spans="1:13" ht="24" x14ac:dyDescent="0.3">
      <c r="A186" s="136">
        <v>19</v>
      </c>
      <c r="B186" s="136">
        <v>3</v>
      </c>
      <c r="C186" s="161" t="s">
        <v>243</v>
      </c>
      <c r="D186" s="162" t="s">
        <v>537</v>
      </c>
      <c r="E186" s="162" t="s">
        <v>545</v>
      </c>
      <c r="F186" s="162" t="s">
        <v>557</v>
      </c>
      <c r="G186" s="139">
        <v>45286</v>
      </c>
      <c r="H186" s="164">
        <v>4200000</v>
      </c>
      <c r="I186" s="164">
        <f t="shared" si="22"/>
        <v>600000</v>
      </c>
      <c r="J186" s="164">
        <v>4800000</v>
      </c>
      <c r="K186" s="164">
        <v>2883282</v>
      </c>
      <c r="L186" s="164">
        <f t="shared" si="28"/>
        <v>1916718</v>
      </c>
      <c r="M186" s="161" t="s">
        <v>578</v>
      </c>
    </row>
    <row r="187" spans="1:13" ht="24" x14ac:dyDescent="0.3">
      <c r="A187" s="136">
        <v>20</v>
      </c>
      <c r="B187" s="136">
        <v>3</v>
      </c>
      <c r="C187" s="161" t="s">
        <v>243</v>
      </c>
      <c r="D187" s="162" t="s">
        <v>537</v>
      </c>
      <c r="E187" s="162" t="s">
        <v>545</v>
      </c>
      <c r="F187" s="162" t="s">
        <v>546</v>
      </c>
      <c r="G187" s="139">
        <v>45286</v>
      </c>
      <c r="H187" s="164">
        <v>4800000</v>
      </c>
      <c r="I187" s="164">
        <f t="shared" si="22"/>
        <v>600000</v>
      </c>
      <c r="J187" s="164">
        <v>5400000</v>
      </c>
      <c r="K187" s="164">
        <v>3616330</v>
      </c>
      <c r="L187" s="164">
        <f t="shared" si="28"/>
        <v>1783670</v>
      </c>
      <c r="M187" s="161" t="s">
        <v>579</v>
      </c>
    </row>
    <row r="188" spans="1:13" ht="24" x14ac:dyDescent="0.3">
      <c r="A188" s="136">
        <v>21</v>
      </c>
      <c r="B188" s="136">
        <v>3</v>
      </c>
      <c r="C188" s="161" t="s">
        <v>243</v>
      </c>
      <c r="D188" s="162" t="s">
        <v>537</v>
      </c>
      <c r="E188" s="162" t="s">
        <v>545</v>
      </c>
      <c r="F188" s="162" t="s">
        <v>558</v>
      </c>
      <c r="G188" s="139">
        <v>45286</v>
      </c>
      <c r="H188" s="164">
        <v>1140000</v>
      </c>
      <c r="I188" s="164">
        <f t="shared" si="22"/>
        <v>-660000</v>
      </c>
      <c r="J188" s="164">
        <v>480000</v>
      </c>
      <c r="K188" s="164">
        <v>0</v>
      </c>
      <c r="L188" s="164">
        <f t="shared" ref="L188" si="29">SUM(J188)-K188</f>
        <v>480000</v>
      </c>
      <c r="M188" s="161" t="s">
        <v>580</v>
      </c>
    </row>
    <row r="189" spans="1:13" ht="24" x14ac:dyDescent="0.3">
      <c r="A189" s="136">
        <v>22</v>
      </c>
      <c r="B189" s="136">
        <v>3</v>
      </c>
      <c r="C189" s="161" t="s">
        <v>243</v>
      </c>
      <c r="D189" s="162" t="s">
        <v>537</v>
      </c>
      <c r="E189" s="162" t="s">
        <v>545</v>
      </c>
      <c r="F189" s="162" t="s">
        <v>559</v>
      </c>
      <c r="G189" s="139">
        <v>45286</v>
      </c>
      <c r="H189" s="164">
        <v>420000</v>
      </c>
      <c r="I189" s="164">
        <f t="shared" si="22"/>
        <v>-220000</v>
      </c>
      <c r="J189" s="164">
        <v>200000</v>
      </c>
      <c r="K189" s="164">
        <v>0</v>
      </c>
      <c r="L189" s="164">
        <f t="shared" ref="L189" si="30">SUM(J189)-K189</f>
        <v>200000</v>
      </c>
      <c r="M189" s="161" t="s">
        <v>581</v>
      </c>
    </row>
    <row r="190" spans="1:13" ht="24" x14ac:dyDescent="0.3">
      <c r="A190" s="136">
        <v>23</v>
      </c>
      <c r="B190" s="136">
        <v>3</v>
      </c>
      <c r="C190" s="161" t="s">
        <v>243</v>
      </c>
      <c r="D190" s="162" t="s">
        <v>537</v>
      </c>
      <c r="E190" s="162" t="s">
        <v>545</v>
      </c>
      <c r="F190" s="162" t="s">
        <v>560</v>
      </c>
      <c r="G190" s="139">
        <v>45286</v>
      </c>
      <c r="H190" s="164">
        <v>200000</v>
      </c>
      <c r="I190" s="164">
        <f t="shared" si="22"/>
        <v>940000</v>
      </c>
      <c r="J190" s="164">
        <v>1140000</v>
      </c>
      <c r="K190" s="164">
        <v>100710</v>
      </c>
      <c r="L190" s="164">
        <f t="shared" ref="L190" si="31">SUM(J190)-K190</f>
        <v>1039290</v>
      </c>
      <c r="M190" s="161" t="s">
        <v>582</v>
      </c>
    </row>
    <row r="191" spans="1:13" x14ac:dyDescent="0.3">
      <c r="A191" s="216" t="s">
        <v>200</v>
      </c>
      <c r="B191" s="217"/>
      <c r="C191" s="217"/>
      <c r="D191" s="217"/>
      <c r="E191" s="217"/>
      <c r="F191" s="217"/>
      <c r="G191" s="233"/>
      <c r="H191" s="127">
        <f>SUM(H168:H190)</f>
        <v>2163005920</v>
      </c>
      <c r="I191" s="127">
        <f>SUM(I168:I190)</f>
        <v>-21534000</v>
      </c>
      <c r="J191" s="127">
        <f>SUM(J168:J190)</f>
        <v>2141471920</v>
      </c>
      <c r="K191" s="127">
        <f>SUM(K168:K190)</f>
        <v>1427616938</v>
      </c>
      <c r="L191" s="127">
        <f>SUM(L168:L190)</f>
        <v>713854982</v>
      </c>
      <c r="M191" s="78"/>
    </row>
  </sheetData>
  <mergeCells count="16">
    <mergeCell ref="A191:G191"/>
    <mergeCell ref="A1:M1"/>
    <mergeCell ref="A45:G45"/>
    <mergeCell ref="A14:F14"/>
    <mergeCell ref="A27:F27"/>
    <mergeCell ref="A2:E2"/>
    <mergeCell ref="A125:G125"/>
    <mergeCell ref="A154:G154"/>
    <mergeCell ref="A164:G164"/>
    <mergeCell ref="A118:G118"/>
    <mergeCell ref="A56:G56"/>
    <mergeCell ref="A68:G68"/>
    <mergeCell ref="A81:G81"/>
    <mergeCell ref="A88:G88"/>
    <mergeCell ref="A103:G103"/>
    <mergeCell ref="A110:G110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4458-0F43-4948-9A3C-7247574FC883}">
  <dimension ref="A1:M32"/>
  <sheetViews>
    <sheetView topLeftCell="A22" workbookViewId="0">
      <selection activeCell="E26" sqref="E26"/>
    </sheetView>
  </sheetViews>
  <sheetFormatPr defaultRowHeight="16.5" x14ac:dyDescent="0.3"/>
  <cols>
    <col min="1" max="1" width="9" style="95" customWidth="1"/>
    <col min="2" max="2" width="18.75" style="95" customWidth="1"/>
    <col min="3" max="3" width="25.75" style="95" customWidth="1"/>
    <col min="4" max="4" width="18.125" style="96" customWidth="1"/>
    <col min="5" max="5" width="36.25" style="95" customWidth="1"/>
    <col min="6" max="6" width="15.75" style="95" customWidth="1"/>
  </cols>
  <sheetData>
    <row r="1" spans="1:13" ht="28.5" customHeight="1" x14ac:dyDescent="0.3">
      <c r="A1" s="229" t="s">
        <v>295</v>
      </c>
      <c r="B1" s="229"/>
      <c r="C1" s="229"/>
      <c r="D1" s="229"/>
      <c r="E1" s="229"/>
      <c r="F1" s="229"/>
    </row>
    <row r="2" spans="1:13" ht="17.25" x14ac:dyDescent="0.3">
      <c r="A2" s="183" t="s">
        <v>71</v>
      </c>
      <c r="B2" s="183"/>
      <c r="C2" s="183"/>
      <c r="D2" s="81"/>
      <c r="E2" s="81"/>
      <c r="F2" s="82"/>
      <c r="G2" s="2"/>
      <c r="H2" s="2"/>
      <c r="I2" s="2"/>
      <c r="J2" s="2"/>
      <c r="K2" s="2"/>
      <c r="L2" s="2"/>
      <c r="M2" s="2"/>
    </row>
    <row r="3" spans="1:13" ht="18.75" customHeight="1" x14ac:dyDescent="0.3">
      <c r="A3" s="83" t="s">
        <v>203</v>
      </c>
      <c r="B3" s="83" t="s">
        <v>211</v>
      </c>
      <c r="C3" s="83" t="s">
        <v>207</v>
      </c>
      <c r="D3" s="84" t="s">
        <v>208</v>
      </c>
      <c r="E3" s="83" t="s">
        <v>209</v>
      </c>
      <c r="F3" s="83" t="s">
        <v>294</v>
      </c>
    </row>
    <row r="4" spans="1:13" ht="18.75" customHeight="1" x14ac:dyDescent="0.3">
      <c r="A4" s="238">
        <v>1</v>
      </c>
      <c r="B4" s="238" t="s">
        <v>204</v>
      </c>
      <c r="C4" s="85" t="s">
        <v>205</v>
      </c>
      <c r="D4" s="86">
        <f>5265360+2092600</f>
        <v>7357960</v>
      </c>
      <c r="E4" s="85" t="s">
        <v>313</v>
      </c>
      <c r="F4" s="85" t="s">
        <v>296</v>
      </c>
    </row>
    <row r="5" spans="1:13" ht="18.75" customHeight="1" x14ac:dyDescent="0.3">
      <c r="A5" s="239"/>
      <c r="B5" s="239"/>
      <c r="C5" s="85" t="s">
        <v>205</v>
      </c>
      <c r="D5" s="86">
        <v>1747800</v>
      </c>
      <c r="E5" s="85" t="s">
        <v>313</v>
      </c>
      <c r="F5" s="85" t="s">
        <v>297</v>
      </c>
    </row>
    <row r="6" spans="1:13" ht="18.75" customHeight="1" x14ac:dyDescent="0.3">
      <c r="A6" s="239"/>
      <c r="B6" s="239"/>
      <c r="C6" s="85" t="s">
        <v>205</v>
      </c>
      <c r="D6" s="86">
        <v>1880800</v>
      </c>
      <c r="E6" s="85" t="s">
        <v>313</v>
      </c>
      <c r="F6" s="85" t="s">
        <v>298</v>
      </c>
    </row>
    <row r="7" spans="1:13" ht="18.75" customHeight="1" x14ac:dyDescent="0.3">
      <c r="A7" s="239"/>
      <c r="B7" s="239"/>
      <c r="C7" s="85" t="s">
        <v>205</v>
      </c>
      <c r="D7" s="86">
        <v>823700</v>
      </c>
      <c r="E7" s="85" t="s">
        <v>314</v>
      </c>
      <c r="F7" s="85" t="s">
        <v>299</v>
      </c>
    </row>
    <row r="8" spans="1:13" ht="18.75" customHeight="1" x14ac:dyDescent="0.3">
      <c r="A8" s="239"/>
      <c r="B8" s="239"/>
      <c r="C8" s="85" t="s">
        <v>205</v>
      </c>
      <c r="D8" s="86">
        <v>1130600</v>
      </c>
      <c r="E8" s="85" t="s">
        <v>314</v>
      </c>
      <c r="F8" s="85" t="s">
        <v>300</v>
      </c>
    </row>
    <row r="9" spans="1:13" ht="18.75" customHeight="1" x14ac:dyDescent="0.3">
      <c r="A9" s="239"/>
      <c r="B9" s="239"/>
      <c r="C9" s="85" t="s">
        <v>205</v>
      </c>
      <c r="D9" s="86">
        <v>1067700</v>
      </c>
      <c r="E9" s="85" t="s">
        <v>314</v>
      </c>
      <c r="F9" s="85" t="s">
        <v>301</v>
      </c>
    </row>
    <row r="10" spans="1:13" ht="18.75" customHeight="1" x14ac:dyDescent="0.3">
      <c r="A10" s="239"/>
      <c r="B10" s="239"/>
      <c r="C10" s="85" t="s">
        <v>205</v>
      </c>
      <c r="D10" s="86">
        <v>707900</v>
      </c>
      <c r="E10" s="85" t="s">
        <v>314</v>
      </c>
      <c r="F10" s="85" t="s">
        <v>302</v>
      </c>
    </row>
    <row r="11" spans="1:13" ht="18.75" customHeight="1" x14ac:dyDescent="0.3">
      <c r="A11" s="239"/>
      <c r="B11" s="239"/>
      <c r="C11" s="85" t="s">
        <v>205</v>
      </c>
      <c r="D11" s="86">
        <v>428700</v>
      </c>
      <c r="E11" s="85" t="s">
        <v>314</v>
      </c>
      <c r="F11" s="85" t="s">
        <v>303</v>
      </c>
    </row>
    <row r="12" spans="1:13" ht="18.75" customHeight="1" x14ac:dyDescent="0.3">
      <c r="A12" s="239"/>
      <c r="B12" s="239"/>
      <c r="C12" s="85" t="s">
        <v>205</v>
      </c>
      <c r="D12" s="86">
        <v>940600</v>
      </c>
      <c r="E12" s="85" t="s">
        <v>314</v>
      </c>
      <c r="F12" s="85" t="s">
        <v>304</v>
      </c>
    </row>
    <row r="13" spans="1:13" ht="18.75" customHeight="1" x14ac:dyDescent="0.3">
      <c r="A13" s="239"/>
      <c r="B13" s="239"/>
      <c r="C13" s="85" t="s">
        <v>205</v>
      </c>
      <c r="D13" s="86">
        <v>1455800</v>
      </c>
      <c r="E13" s="85" t="s">
        <v>314</v>
      </c>
      <c r="F13" s="85" t="s">
        <v>305</v>
      </c>
    </row>
    <row r="14" spans="1:13" ht="18.75" customHeight="1" x14ac:dyDescent="0.3">
      <c r="A14" s="239"/>
      <c r="B14" s="239"/>
      <c r="C14" s="85" t="s">
        <v>205</v>
      </c>
      <c r="D14" s="86">
        <v>1374000</v>
      </c>
      <c r="E14" s="85" t="s">
        <v>314</v>
      </c>
      <c r="F14" s="85" t="s">
        <v>306</v>
      </c>
    </row>
    <row r="15" spans="1:13" ht="18.75" customHeight="1" x14ac:dyDescent="0.3">
      <c r="A15" s="239"/>
      <c r="B15" s="240"/>
      <c r="C15" s="85" t="s">
        <v>205</v>
      </c>
      <c r="D15" s="86">
        <v>19700</v>
      </c>
      <c r="E15" s="85" t="s">
        <v>314</v>
      </c>
      <c r="F15" s="85" t="s">
        <v>307</v>
      </c>
    </row>
    <row r="16" spans="1:13" ht="18.75" customHeight="1" x14ac:dyDescent="0.3">
      <c r="A16" s="240"/>
      <c r="B16" s="87" t="s">
        <v>308</v>
      </c>
      <c r="C16" s="88" t="s">
        <v>205</v>
      </c>
      <c r="D16" s="89">
        <f>SUM(D4:D15)</f>
        <v>18935260</v>
      </c>
      <c r="E16" s="88"/>
      <c r="F16" s="88"/>
    </row>
    <row r="17" spans="1:6" ht="18.75" customHeight="1" x14ac:dyDescent="0.3">
      <c r="A17" s="243">
        <v>2</v>
      </c>
      <c r="B17" s="243" t="s">
        <v>204</v>
      </c>
      <c r="C17" s="85" t="s">
        <v>210</v>
      </c>
      <c r="D17" s="90">
        <v>125396020</v>
      </c>
      <c r="E17" s="85" t="s">
        <v>315</v>
      </c>
      <c r="F17" s="85" t="s">
        <v>296</v>
      </c>
    </row>
    <row r="18" spans="1:6" ht="18.75" customHeight="1" x14ac:dyDescent="0.3">
      <c r="A18" s="243"/>
      <c r="B18" s="243"/>
      <c r="C18" s="85" t="s">
        <v>210</v>
      </c>
      <c r="D18" s="90">
        <v>132863787</v>
      </c>
      <c r="E18" s="85" t="s">
        <v>315</v>
      </c>
      <c r="F18" s="85" t="s">
        <v>309</v>
      </c>
    </row>
    <row r="19" spans="1:6" ht="18.75" customHeight="1" x14ac:dyDescent="0.3">
      <c r="A19" s="243"/>
      <c r="B19" s="243"/>
      <c r="C19" s="85" t="s">
        <v>210</v>
      </c>
      <c r="D19" s="90">
        <v>136912924</v>
      </c>
      <c r="E19" s="85" t="s">
        <v>315</v>
      </c>
      <c r="F19" s="85" t="s">
        <v>298</v>
      </c>
    </row>
    <row r="20" spans="1:6" ht="18.75" customHeight="1" x14ac:dyDescent="0.3">
      <c r="A20" s="243"/>
      <c r="B20" s="243"/>
      <c r="C20" s="85" t="s">
        <v>210</v>
      </c>
      <c r="D20" s="90">
        <v>123437369</v>
      </c>
      <c r="E20" s="85" t="s">
        <v>315</v>
      </c>
      <c r="F20" s="85" t="s">
        <v>299</v>
      </c>
    </row>
    <row r="21" spans="1:6" ht="18.75" customHeight="1" x14ac:dyDescent="0.3">
      <c r="A21" s="243"/>
      <c r="B21" s="243"/>
      <c r="C21" s="85" t="s">
        <v>210</v>
      </c>
      <c r="D21" s="90">
        <v>124412487</v>
      </c>
      <c r="E21" s="85" t="s">
        <v>315</v>
      </c>
      <c r="F21" s="85" t="s">
        <v>300</v>
      </c>
    </row>
    <row r="22" spans="1:6" ht="18.75" customHeight="1" x14ac:dyDescent="0.3">
      <c r="A22" s="243"/>
      <c r="B22" s="243"/>
      <c r="C22" s="85" t="s">
        <v>210</v>
      </c>
      <c r="D22" s="90">
        <v>122093567</v>
      </c>
      <c r="E22" s="85" t="s">
        <v>315</v>
      </c>
      <c r="F22" s="85" t="s">
        <v>301</v>
      </c>
    </row>
    <row r="23" spans="1:6" ht="18.75" customHeight="1" x14ac:dyDescent="0.3">
      <c r="A23" s="243"/>
      <c r="B23" s="243"/>
      <c r="C23" s="85" t="s">
        <v>210</v>
      </c>
      <c r="D23" s="90">
        <v>126066882</v>
      </c>
      <c r="E23" s="85" t="s">
        <v>315</v>
      </c>
      <c r="F23" s="85" t="s">
        <v>302</v>
      </c>
    </row>
    <row r="24" spans="1:6" ht="18.75" customHeight="1" x14ac:dyDescent="0.3">
      <c r="A24" s="243"/>
      <c r="B24" s="243"/>
      <c r="C24" s="85" t="s">
        <v>210</v>
      </c>
      <c r="D24" s="90">
        <v>125830658</v>
      </c>
      <c r="E24" s="85" t="s">
        <v>315</v>
      </c>
      <c r="F24" s="85" t="s">
        <v>303</v>
      </c>
    </row>
    <row r="25" spans="1:6" ht="18.75" customHeight="1" x14ac:dyDescent="0.3">
      <c r="A25" s="243"/>
      <c r="B25" s="243"/>
      <c r="C25" s="85" t="s">
        <v>210</v>
      </c>
      <c r="D25" s="86">
        <v>117649751</v>
      </c>
      <c r="E25" s="85" t="s">
        <v>315</v>
      </c>
      <c r="F25" s="85" t="s">
        <v>304</v>
      </c>
    </row>
    <row r="26" spans="1:6" ht="18.75" customHeight="1" x14ac:dyDescent="0.3">
      <c r="A26" s="243"/>
      <c r="B26" s="243"/>
      <c r="C26" s="85" t="s">
        <v>210</v>
      </c>
      <c r="D26" s="86">
        <v>122654808</v>
      </c>
      <c r="E26" s="85" t="s">
        <v>315</v>
      </c>
      <c r="F26" s="85" t="s">
        <v>305</v>
      </c>
    </row>
    <row r="27" spans="1:6" ht="18.75" customHeight="1" x14ac:dyDescent="0.3">
      <c r="A27" s="243"/>
      <c r="B27" s="243"/>
      <c r="C27" s="85" t="s">
        <v>210</v>
      </c>
      <c r="D27" s="86">
        <v>142925569</v>
      </c>
      <c r="E27" s="85" t="s">
        <v>315</v>
      </c>
      <c r="F27" s="85" t="s">
        <v>306</v>
      </c>
    </row>
    <row r="28" spans="1:6" ht="18.75" customHeight="1" x14ac:dyDescent="0.3">
      <c r="A28" s="243"/>
      <c r="B28" s="243"/>
      <c r="C28" s="85" t="s">
        <v>210</v>
      </c>
      <c r="D28" s="86">
        <v>136599290</v>
      </c>
      <c r="E28" s="85" t="s">
        <v>315</v>
      </c>
      <c r="F28" s="85" t="s">
        <v>307</v>
      </c>
    </row>
    <row r="29" spans="1:6" ht="18.75" customHeight="1" x14ac:dyDescent="0.3">
      <c r="A29" s="243"/>
      <c r="B29" s="91" t="s">
        <v>308</v>
      </c>
      <c r="C29" s="88" t="s">
        <v>210</v>
      </c>
      <c r="D29" s="89">
        <f>SUM(D17:D28)</f>
        <v>1536843112</v>
      </c>
      <c r="E29" s="88"/>
      <c r="F29" s="88"/>
    </row>
    <row r="30" spans="1:6" ht="18.75" customHeight="1" x14ac:dyDescent="0.3">
      <c r="A30" s="239">
        <v>3</v>
      </c>
      <c r="B30" s="92" t="s">
        <v>204</v>
      </c>
      <c r="C30" s="85" t="s">
        <v>316</v>
      </c>
      <c r="D30" s="86">
        <v>1800000</v>
      </c>
      <c r="E30" s="85" t="s">
        <v>317</v>
      </c>
      <c r="F30" s="85" t="s">
        <v>318</v>
      </c>
    </row>
    <row r="31" spans="1:6" ht="18.75" customHeight="1" x14ac:dyDescent="0.3">
      <c r="A31" s="240"/>
      <c r="B31" s="87" t="s">
        <v>308</v>
      </c>
      <c r="C31" s="88" t="s">
        <v>316</v>
      </c>
      <c r="D31" s="89">
        <v>1800000</v>
      </c>
      <c r="E31" s="88"/>
      <c r="F31" s="88"/>
    </row>
    <row r="32" spans="1:6" ht="18.75" customHeight="1" x14ac:dyDescent="0.3">
      <c r="A32" s="241" t="s">
        <v>241</v>
      </c>
      <c r="B32" s="242"/>
      <c r="C32" s="93"/>
      <c r="D32" s="94">
        <f>SUM(D16,D29,D31)</f>
        <v>1557578372</v>
      </c>
      <c r="E32" s="93"/>
      <c r="F32" s="93"/>
    </row>
  </sheetData>
  <mergeCells count="8">
    <mergeCell ref="A1:F1"/>
    <mergeCell ref="A4:A16"/>
    <mergeCell ref="B4:B15"/>
    <mergeCell ref="A32:B32"/>
    <mergeCell ref="A2:C2"/>
    <mergeCell ref="B17:B28"/>
    <mergeCell ref="A17:A29"/>
    <mergeCell ref="A30:A3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44526-1C88-4B52-8480-D697459F1417}">
  <dimension ref="A1:M48"/>
  <sheetViews>
    <sheetView workbookViewId="0">
      <selection sqref="A1:G1"/>
    </sheetView>
  </sheetViews>
  <sheetFormatPr defaultRowHeight="16.5" x14ac:dyDescent="0.3"/>
  <cols>
    <col min="1" max="1" width="6.25" style="79" customWidth="1"/>
    <col min="2" max="2" width="12.125" style="79" customWidth="1"/>
    <col min="3" max="3" width="13.25" style="79" customWidth="1"/>
    <col min="4" max="4" width="16.5" style="79" customWidth="1"/>
    <col min="5" max="5" width="16.5" style="80" customWidth="1"/>
    <col min="6" max="6" width="13.125" style="79" customWidth="1"/>
    <col min="7" max="7" width="45" style="79" customWidth="1"/>
  </cols>
  <sheetData>
    <row r="1" spans="1:13" ht="33.75" customHeight="1" x14ac:dyDescent="0.3">
      <c r="A1" s="229" t="s">
        <v>312</v>
      </c>
      <c r="B1" s="229"/>
      <c r="C1" s="229"/>
      <c r="D1" s="229"/>
      <c r="E1" s="229"/>
      <c r="F1" s="229"/>
      <c r="G1" s="229"/>
    </row>
    <row r="2" spans="1:13" ht="17.25" x14ac:dyDescent="0.3">
      <c r="A2" s="183" t="s">
        <v>71</v>
      </c>
      <c r="B2" s="183"/>
      <c r="C2" s="183"/>
      <c r="D2" s="1"/>
      <c r="E2" s="1"/>
      <c r="F2" s="2"/>
      <c r="G2" s="2"/>
      <c r="H2" s="2"/>
      <c r="I2" s="2"/>
      <c r="J2" s="2"/>
      <c r="K2" s="2"/>
      <c r="L2" s="2"/>
      <c r="M2" s="2"/>
    </row>
    <row r="3" spans="1:13" ht="20.25" customHeight="1" x14ac:dyDescent="0.3">
      <c r="A3" s="78" t="s">
        <v>149</v>
      </c>
      <c r="B3" s="78" t="s">
        <v>150</v>
      </c>
      <c r="C3" s="78" t="s">
        <v>151</v>
      </c>
      <c r="D3" s="78" t="s">
        <v>152</v>
      </c>
      <c r="E3" s="78" t="s">
        <v>153</v>
      </c>
      <c r="F3" s="78" t="s">
        <v>154</v>
      </c>
      <c r="G3" s="78" t="s">
        <v>155</v>
      </c>
    </row>
    <row r="4" spans="1:13" ht="20.25" customHeight="1" x14ac:dyDescent="0.3">
      <c r="A4" s="166">
        <v>1</v>
      </c>
      <c r="B4" s="167">
        <v>44945</v>
      </c>
      <c r="C4" s="166" t="s">
        <v>11</v>
      </c>
      <c r="D4" s="166" t="s">
        <v>8</v>
      </c>
      <c r="E4" s="168">
        <v>300000000</v>
      </c>
      <c r="F4" s="166" t="s">
        <v>156</v>
      </c>
      <c r="G4" s="166" t="s">
        <v>157</v>
      </c>
    </row>
    <row r="5" spans="1:13" ht="20.25" customHeight="1" x14ac:dyDescent="0.3">
      <c r="A5" s="160">
        <v>2</v>
      </c>
      <c r="B5" s="163">
        <v>44945</v>
      </c>
      <c r="C5" s="160" t="s">
        <v>11</v>
      </c>
      <c r="D5" s="160" t="s">
        <v>8</v>
      </c>
      <c r="E5" s="169">
        <v>38636000</v>
      </c>
      <c r="F5" s="160" t="s">
        <v>156</v>
      </c>
      <c r="G5" s="160" t="s">
        <v>158</v>
      </c>
    </row>
    <row r="6" spans="1:13" ht="20.25" customHeight="1" x14ac:dyDescent="0.3">
      <c r="A6" s="160">
        <v>3</v>
      </c>
      <c r="B6" s="163">
        <v>44946</v>
      </c>
      <c r="C6" s="160" t="s">
        <v>11</v>
      </c>
      <c r="D6" s="160" t="s">
        <v>8</v>
      </c>
      <c r="E6" s="169">
        <v>7120000</v>
      </c>
      <c r="F6" s="160" t="s">
        <v>156</v>
      </c>
      <c r="G6" s="160" t="s">
        <v>159</v>
      </c>
    </row>
    <row r="7" spans="1:13" ht="20.25" customHeight="1" x14ac:dyDescent="0.3">
      <c r="A7" s="160">
        <v>4</v>
      </c>
      <c r="B7" s="163">
        <v>44946</v>
      </c>
      <c r="C7" s="160" t="s">
        <v>11</v>
      </c>
      <c r="D7" s="160" t="s">
        <v>9</v>
      </c>
      <c r="E7" s="169">
        <v>120000000</v>
      </c>
      <c r="F7" s="160" t="s">
        <v>156</v>
      </c>
      <c r="G7" s="160" t="s">
        <v>160</v>
      </c>
    </row>
    <row r="8" spans="1:13" ht="20.25" customHeight="1" x14ac:dyDescent="0.3">
      <c r="A8" s="160">
        <v>5</v>
      </c>
      <c r="B8" s="163">
        <v>44952</v>
      </c>
      <c r="C8" s="160" t="s">
        <v>11</v>
      </c>
      <c r="D8" s="160" t="s">
        <v>9</v>
      </c>
      <c r="E8" s="169">
        <v>91653000</v>
      </c>
      <c r="F8" s="160" t="s">
        <v>156</v>
      </c>
      <c r="G8" s="160" t="s">
        <v>161</v>
      </c>
    </row>
    <row r="9" spans="1:13" ht="20.25" customHeight="1" x14ac:dyDescent="0.3">
      <c r="A9" s="160">
        <v>6</v>
      </c>
      <c r="B9" s="163">
        <v>44952</v>
      </c>
      <c r="C9" s="160" t="s">
        <v>11</v>
      </c>
      <c r="D9" s="160" t="s">
        <v>10</v>
      </c>
      <c r="E9" s="169">
        <v>8703330</v>
      </c>
      <c r="F9" s="160" t="s">
        <v>156</v>
      </c>
      <c r="G9" s="160" t="s">
        <v>162</v>
      </c>
    </row>
    <row r="10" spans="1:13" ht="20.25" customHeight="1" x14ac:dyDescent="0.3">
      <c r="A10" s="160">
        <v>7</v>
      </c>
      <c r="B10" s="163">
        <v>44952</v>
      </c>
      <c r="C10" s="160" t="s">
        <v>11</v>
      </c>
      <c r="D10" s="160" t="s">
        <v>10</v>
      </c>
      <c r="E10" s="169">
        <v>6494340</v>
      </c>
      <c r="F10" s="160" t="s">
        <v>156</v>
      </c>
      <c r="G10" s="160" t="s">
        <v>163</v>
      </c>
    </row>
    <row r="11" spans="1:13" ht="20.25" customHeight="1" x14ac:dyDescent="0.3">
      <c r="A11" s="160">
        <v>8</v>
      </c>
      <c r="B11" s="163">
        <v>44953</v>
      </c>
      <c r="C11" s="160" t="s">
        <v>11</v>
      </c>
      <c r="D11" s="160" t="s">
        <v>8</v>
      </c>
      <c r="E11" s="169">
        <v>22784000</v>
      </c>
      <c r="F11" s="160" t="s">
        <v>156</v>
      </c>
      <c r="G11" s="160" t="s">
        <v>164</v>
      </c>
    </row>
    <row r="12" spans="1:13" ht="20.25" customHeight="1" x14ac:dyDescent="0.3">
      <c r="A12" s="160">
        <v>9</v>
      </c>
      <c r="B12" s="163">
        <v>44963</v>
      </c>
      <c r="C12" s="160" t="s">
        <v>11</v>
      </c>
      <c r="D12" s="160" t="s">
        <v>8</v>
      </c>
      <c r="E12" s="169">
        <v>409664000</v>
      </c>
      <c r="F12" s="160" t="s">
        <v>156</v>
      </c>
      <c r="G12" s="160" t="s">
        <v>165</v>
      </c>
    </row>
    <row r="13" spans="1:13" ht="20.25" customHeight="1" x14ac:dyDescent="0.3">
      <c r="A13" s="160">
        <v>10</v>
      </c>
      <c r="B13" s="163">
        <v>44965</v>
      </c>
      <c r="C13" s="160" t="s">
        <v>11</v>
      </c>
      <c r="D13" s="160" t="s">
        <v>9</v>
      </c>
      <c r="E13" s="169">
        <v>9000000</v>
      </c>
      <c r="F13" s="160" t="s">
        <v>156</v>
      </c>
      <c r="G13" s="160" t="s">
        <v>166</v>
      </c>
    </row>
    <row r="14" spans="1:13" ht="20.25" customHeight="1" x14ac:dyDescent="0.3">
      <c r="A14" s="160">
        <v>11</v>
      </c>
      <c r="B14" s="163">
        <v>44973</v>
      </c>
      <c r="C14" s="160" t="s">
        <v>11</v>
      </c>
      <c r="D14" s="160" t="s">
        <v>8</v>
      </c>
      <c r="E14" s="169">
        <v>600000000</v>
      </c>
      <c r="F14" s="160" t="s">
        <v>156</v>
      </c>
      <c r="G14" s="160" t="s">
        <v>167</v>
      </c>
    </row>
    <row r="15" spans="1:13" ht="20.25" customHeight="1" x14ac:dyDescent="0.3">
      <c r="A15" s="160">
        <v>12</v>
      </c>
      <c r="B15" s="163">
        <v>44991</v>
      </c>
      <c r="C15" s="160" t="s">
        <v>11</v>
      </c>
      <c r="D15" s="160" t="s">
        <v>8</v>
      </c>
      <c r="E15" s="169">
        <v>15536000</v>
      </c>
      <c r="F15" s="160" t="s">
        <v>156</v>
      </c>
      <c r="G15" s="160" t="s">
        <v>168</v>
      </c>
    </row>
    <row r="16" spans="1:13" ht="20.25" customHeight="1" x14ac:dyDescent="0.3">
      <c r="A16" s="160">
        <v>13</v>
      </c>
      <c r="B16" s="163">
        <v>44991</v>
      </c>
      <c r="C16" s="160" t="s">
        <v>11</v>
      </c>
      <c r="D16" s="160" t="s">
        <v>9</v>
      </c>
      <c r="E16" s="169">
        <v>10000000</v>
      </c>
      <c r="F16" s="160" t="s">
        <v>156</v>
      </c>
      <c r="G16" s="160" t="s">
        <v>169</v>
      </c>
    </row>
    <row r="17" spans="1:7" ht="20.25" customHeight="1" x14ac:dyDescent="0.3">
      <c r="A17" s="160">
        <v>14</v>
      </c>
      <c r="B17" s="163">
        <v>44998</v>
      </c>
      <c r="C17" s="160" t="s">
        <v>11</v>
      </c>
      <c r="D17" s="160" t="s">
        <v>9</v>
      </c>
      <c r="E17" s="169">
        <v>9000000</v>
      </c>
      <c r="F17" s="160" t="s">
        <v>156</v>
      </c>
      <c r="G17" s="160" t="s">
        <v>170</v>
      </c>
    </row>
    <row r="18" spans="1:7" ht="20.25" customHeight="1" x14ac:dyDescent="0.3">
      <c r="A18" s="160">
        <v>15</v>
      </c>
      <c r="B18" s="163">
        <v>44999</v>
      </c>
      <c r="C18" s="160" t="s">
        <v>11</v>
      </c>
      <c r="D18" s="160" t="s">
        <v>9</v>
      </c>
      <c r="E18" s="169">
        <v>4000000</v>
      </c>
      <c r="F18" s="160" t="s">
        <v>156</v>
      </c>
      <c r="G18" s="160" t="s">
        <v>171</v>
      </c>
    </row>
    <row r="19" spans="1:7" ht="20.25" customHeight="1" x14ac:dyDescent="0.3">
      <c r="A19" s="160">
        <v>16</v>
      </c>
      <c r="B19" s="163">
        <v>45005</v>
      </c>
      <c r="C19" s="160" t="s">
        <v>11</v>
      </c>
      <c r="D19" s="160" t="s">
        <v>8</v>
      </c>
      <c r="E19" s="169">
        <v>300000000</v>
      </c>
      <c r="F19" s="160" t="s">
        <v>156</v>
      </c>
      <c r="G19" s="160" t="s">
        <v>172</v>
      </c>
    </row>
    <row r="20" spans="1:7" ht="20.25" customHeight="1" x14ac:dyDescent="0.3">
      <c r="A20" s="160">
        <v>17</v>
      </c>
      <c r="B20" s="163">
        <v>45005</v>
      </c>
      <c r="C20" s="160" t="s">
        <v>11</v>
      </c>
      <c r="D20" s="160" t="s">
        <v>9</v>
      </c>
      <c r="E20" s="169">
        <v>99900000</v>
      </c>
      <c r="F20" s="160" t="s">
        <v>156</v>
      </c>
      <c r="G20" s="160" t="s">
        <v>173</v>
      </c>
    </row>
    <row r="21" spans="1:7" ht="20.25" customHeight="1" x14ac:dyDescent="0.3">
      <c r="A21" s="160">
        <v>18</v>
      </c>
      <c r="B21" s="163">
        <v>45005</v>
      </c>
      <c r="C21" s="160" t="s">
        <v>11</v>
      </c>
      <c r="D21" s="160" t="s">
        <v>10</v>
      </c>
      <c r="E21" s="169">
        <v>60100000</v>
      </c>
      <c r="F21" s="160" t="s">
        <v>156</v>
      </c>
      <c r="G21" s="160" t="s">
        <v>173</v>
      </c>
    </row>
    <row r="22" spans="1:7" ht="20.25" customHeight="1" x14ac:dyDescent="0.3">
      <c r="A22" s="160">
        <v>19</v>
      </c>
      <c r="B22" s="163">
        <v>45007</v>
      </c>
      <c r="C22" s="160" t="s">
        <v>11</v>
      </c>
      <c r="D22" s="160" t="s">
        <v>9</v>
      </c>
      <c r="E22" s="169">
        <v>11000000</v>
      </c>
      <c r="F22" s="160" t="s">
        <v>156</v>
      </c>
      <c r="G22" s="160" t="s">
        <v>174</v>
      </c>
    </row>
    <row r="23" spans="1:7" ht="20.25" customHeight="1" x14ac:dyDescent="0.3">
      <c r="A23" s="160">
        <v>20</v>
      </c>
      <c r="B23" s="163">
        <v>45009</v>
      </c>
      <c r="C23" s="160" t="s">
        <v>11</v>
      </c>
      <c r="D23" s="160" t="s">
        <v>9</v>
      </c>
      <c r="E23" s="169">
        <v>10000000</v>
      </c>
      <c r="F23" s="160" t="s">
        <v>156</v>
      </c>
      <c r="G23" s="160" t="s">
        <v>175</v>
      </c>
    </row>
    <row r="24" spans="1:7" ht="20.25" customHeight="1" x14ac:dyDescent="0.3">
      <c r="A24" s="160">
        <v>21</v>
      </c>
      <c r="B24" s="163">
        <v>45048</v>
      </c>
      <c r="C24" s="160" t="s">
        <v>11</v>
      </c>
      <c r="D24" s="160" t="s">
        <v>8</v>
      </c>
      <c r="E24" s="169">
        <v>300000000</v>
      </c>
      <c r="F24" s="160" t="s">
        <v>156</v>
      </c>
      <c r="G24" s="160" t="s">
        <v>176</v>
      </c>
    </row>
    <row r="25" spans="1:7" ht="20.25" customHeight="1" x14ac:dyDescent="0.3">
      <c r="A25" s="160">
        <v>22</v>
      </c>
      <c r="B25" s="163">
        <v>45062</v>
      </c>
      <c r="C25" s="160" t="s">
        <v>11</v>
      </c>
      <c r="D25" s="160" t="s">
        <v>8</v>
      </c>
      <c r="E25" s="169">
        <v>600000000</v>
      </c>
      <c r="F25" s="160" t="s">
        <v>156</v>
      </c>
      <c r="G25" s="160" t="s">
        <v>177</v>
      </c>
    </row>
    <row r="26" spans="1:7" ht="20.25" customHeight="1" x14ac:dyDescent="0.3">
      <c r="A26" s="160">
        <v>23</v>
      </c>
      <c r="B26" s="163">
        <v>45065</v>
      </c>
      <c r="C26" s="160" t="s">
        <v>11</v>
      </c>
      <c r="D26" s="160" t="s">
        <v>8</v>
      </c>
      <c r="E26" s="169">
        <v>27598000</v>
      </c>
      <c r="F26" s="160" t="s">
        <v>156</v>
      </c>
      <c r="G26" s="160" t="s">
        <v>178</v>
      </c>
    </row>
    <row r="27" spans="1:7" ht="20.25" customHeight="1" x14ac:dyDescent="0.3">
      <c r="A27" s="160">
        <v>24</v>
      </c>
      <c r="B27" s="163">
        <v>45079</v>
      </c>
      <c r="C27" s="160" t="s">
        <v>11</v>
      </c>
      <c r="D27" s="160" t="s">
        <v>8</v>
      </c>
      <c r="E27" s="169">
        <v>300000000</v>
      </c>
      <c r="F27" s="160" t="s">
        <v>156</v>
      </c>
      <c r="G27" s="160" t="s">
        <v>179</v>
      </c>
    </row>
    <row r="28" spans="1:7" ht="20.25" customHeight="1" x14ac:dyDescent="0.3">
      <c r="A28" s="160">
        <v>25</v>
      </c>
      <c r="B28" s="163">
        <v>45099</v>
      </c>
      <c r="C28" s="160" t="s">
        <v>11</v>
      </c>
      <c r="D28" s="160" t="s">
        <v>8</v>
      </c>
      <c r="E28" s="169">
        <v>300000000</v>
      </c>
      <c r="F28" s="160" t="s">
        <v>156</v>
      </c>
      <c r="G28" s="160" t="s">
        <v>180</v>
      </c>
    </row>
    <row r="29" spans="1:7" ht="20.25" customHeight="1" x14ac:dyDescent="0.3">
      <c r="A29" s="160">
        <v>26</v>
      </c>
      <c r="B29" s="163">
        <v>45107</v>
      </c>
      <c r="C29" s="160" t="s">
        <v>11</v>
      </c>
      <c r="D29" s="160" t="s">
        <v>10</v>
      </c>
      <c r="E29" s="169">
        <v>100000000</v>
      </c>
      <c r="F29" s="160" t="s">
        <v>156</v>
      </c>
      <c r="G29" s="160" t="s">
        <v>181</v>
      </c>
    </row>
    <row r="30" spans="1:7" ht="20.25" customHeight="1" x14ac:dyDescent="0.3">
      <c r="A30" s="160">
        <v>27</v>
      </c>
      <c r="B30" s="163">
        <v>45126</v>
      </c>
      <c r="C30" s="160" t="s">
        <v>11</v>
      </c>
      <c r="D30" s="160" t="s">
        <v>8</v>
      </c>
      <c r="E30" s="169">
        <v>39400000</v>
      </c>
      <c r="F30" s="160" t="s">
        <v>156</v>
      </c>
      <c r="G30" s="160" t="s">
        <v>182</v>
      </c>
    </row>
    <row r="31" spans="1:7" ht="20.25" customHeight="1" x14ac:dyDescent="0.3">
      <c r="A31" s="160">
        <v>28</v>
      </c>
      <c r="B31" s="163">
        <v>45127</v>
      </c>
      <c r="C31" s="160" t="s">
        <v>11</v>
      </c>
      <c r="D31" s="160" t="s">
        <v>8</v>
      </c>
      <c r="E31" s="169">
        <v>300000000</v>
      </c>
      <c r="F31" s="160" t="s">
        <v>156</v>
      </c>
      <c r="G31" s="160" t="s">
        <v>183</v>
      </c>
    </row>
    <row r="32" spans="1:7" ht="20.25" customHeight="1" x14ac:dyDescent="0.3">
      <c r="A32" s="160">
        <v>29</v>
      </c>
      <c r="B32" s="163">
        <v>45140</v>
      </c>
      <c r="C32" s="160" t="s">
        <v>11</v>
      </c>
      <c r="D32" s="160" t="s">
        <v>8</v>
      </c>
      <c r="E32" s="169">
        <v>600000000</v>
      </c>
      <c r="F32" s="160" t="s">
        <v>156</v>
      </c>
      <c r="G32" s="160" t="s">
        <v>184</v>
      </c>
    </row>
    <row r="33" spans="1:7" ht="20.25" customHeight="1" x14ac:dyDescent="0.3">
      <c r="A33" s="160">
        <v>30</v>
      </c>
      <c r="B33" s="163">
        <v>45155</v>
      </c>
      <c r="C33" s="160" t="s">
        <v>11</v>
      </c>
      <c r="D33" s="160" t="s">
        <v>8</v>
      </c>
      <c r="E33" s="169">
        <v>11038000</v>
      </c>
      <c r="F33" s="160" t="s">
        <v>156</v>
      </c>
      <c r="G33" s="160" t="s">
        <v>185</v>
      </c>
    </row>
    <row r="34" spans="1:7" ht="20.25" customHeight="1" x14ac:dyDescent="0.3">
      <c r="A34" s="160">
        <v>31</v>
      </c>
      <c r="B34" s="163">
        <v>45168</v>
      </c>
      <c r="C34" s="160" t="s">
        <v>11</v>
      </c>
      <c r="D34" s="160" t="s">
        <v>8</v>
      </c>
      <c r="E34" s="169">
        <v>300000000</v>
      </c>
      <c r="F34" s="160" t="s">
        <v>156</v>
      </c>
      <c r="G34" s="160" t="s">
        <v>186</v>
      </c>
    </row>
    <row r="35" spans="1:7" ht="20.25" customHeight="1" x14ac:dyDescent="0.3">
      <c r="A35" s="160">
        <v>32</v>
      </c>
      <c r="B35" s="163">
        <v>45181</v>
      </c>
      <c r="C35" s="160" t="s">
        <v>11</v>
      </c>
      <c r="D35" s="160" t="s">
        <v>9</v>
      </c>
      <c r="E35" s="169">
        <v>11454000</v>
      </c>
      <c r="F35" s="160" t="s">
        <v>156</v>
      </c>
      <c r="G35" s="160" t="s">
        <v>187</v>
      </c>
    </row>
    <row r="36" spans="1:7" ht="20.25" customHeight="1" x14ac:dyDescent="0.3">
      <c r="A36" s="160">
        <v>33</v>
      </c>
      <c r="B36" s="163">
        <v>45184</v>
      </c>
      <c r="C36" s="160" t="s">
        <v>11</v>
      </c>
      <c r="D36" s="160" t="s">
        <v>8</v>
      </c>
      <c r="E36" s="169">
        <v>300000000</v>
      </c>
      <c r="F36" s="160" t="s">
        <v>156</v>
      </c>
      <c r="G36" s="160" t="s">
        <v>188</v>
      </c>
    </row>
    <row r="37" spans="1:7" ht="20.25" customHeight="1" x14ac:dyDescent="0.3">
      <c r="A37" s="160">
        <v>34</v>
      </c>
      <c r="B37" s="163">
        <v>45189</v>
      </c>
      <c r="C37" s="160" t="s">
        <v>11</v>
      </c>
      <c r="D37" s="160" t="s">
        <v>10</v>
      </c>
      <c r="E37" s="169">
        <v>77934000</v>
      </c>
      <c r="F37" s="160" t="s">
        <v>156</v>
      </c>
      <c r="G37" s="160" t="s">
        <v>189</v>
      </c>
    </row>
    <row r="38" spans="1:7" ht="20.25" customHeight="1" x14ac:dyDescent="0.3">
      <c r="A38" s="160">
        <v>35</v>
      </c>
      <c r="B38" s="163">
        <v>45191</v>
      </c>
      <c r="C38" s="160" t="s">
        <v>11</v>
      </c>
      <c r="D38" s="160" t="s">
        <v>8</v>
      </c>
      <c r="E38" s="169">
        <v>800000</v>
      </c>
      <c r="F38" s="160" t="s">
        <v>156</v>
      </c>
      <c r="G38" s="160" t="s">
        <v>190</v>
      </c>
    </row>
    <row r="39" spans="1:7" ht="20.25" customHeight="1" x14ac:dyDescent="0.3">
      <c r="A39" s="160">
        <v>36</v>
      </c>
      <c r="B39" s="163">
        <v>45195</v>
      </c>
      <c r="C39" s="160" t="s">
        <v>11</v>
      </c>
      <c r="D39" s="160" t="s">
        <v>9</v>
      </c>
      <c r="E39" s="169">
        <v>20000000</v>
      </c>
      <c r="F39" s="160" t="s">
        <v>156</v>
      </c>
      <c r="G39" s="160" t="s">
        <v>191</v>
      </c>
    </row>
    <row r="40" spans="1:7" ht="20.25" customHeight="1" x14ac:dyDescent="0.3">
      <c r="A40" s="160">
        <v>37</v>
      </c>
      <c r="B40" s="163">
        <v>45211</v>
      </c>
      <c r="C40" s="160" t="s">
        <v>11</v>
      </c>
      <c r="D40" s="160" t="s">
        <v>8</v>
      </c>
      <c r="E40" s="169">
        <v>300000000</v>
      </c>
      <c r="F40" s="160" t="s">
        <v>156</v>
      </c>
      <c r="G40" s="160" t="s">
        <v>192</v>
      </c>
    </row>
    <row r="41" spans="1:7" ht="20.25" customHeight="1" x14ac:dyDescent="0.3">
      <c r="A41" s="160">
        <v>38</v>
      </c>
      <c r="B41" s="163">
        <v>45211</v>
      </c>
      <c r="C41" s="160" t="s">
        <v>11</v>
      </c>
      <c r="D41" s="160" t="s">
        <v>9</v>
      </c>
      <c r="E41" s="169">
        <v>7590000</v>
      </c>
      <c r="F41" s="160" t="s">
        <v>156</v>
      </c>
      <c r="G41" s="160" t="s">
        <v>193</v>
      </c>
    </row>
    <row r="42" spans="1:7" ht="20.25" customHeight="1" x14ac:dyDescent="0.3">
      <c r="A42" s="160">
        <v>39</v>
      </c>
      <c r="B42" s="163">
        <v>45212</v>
      </c>
      <c r="C42" s="160" t="s">
        <v>11</v>
      </c>
      <c r="D42" s="160" t="s">
        <v>8</v>
      </c>
      <c r="E42" s="169">
        <v>11038000</v>
      </c>
      <c r="F42" s="160" t="s">
        <v>156</v>
      </c>
      <c r="G42" s="160" t="s">
        <v>194</v>
      </c>
    </row>
    <row r="43" spans="1:7" ht="20.25" customHeight="1" x14ac:dyDescent="0.3">
      <c r="A43" s="160">
        <v>40</v>
      </c>
      <c r="B43" s="163">
        <v>45240</v>
      </c>
      <c r="C43" s="160" t="s">
        <v>11</v>
      </c>
      <c r="D43" s="160" t="s">
        <v>8</v>
      </c>
      <c r="E43" s="169">
        <v>22078000</v>
      </c>
      <c r="F43" s="160" t="s">
        <v>156</v>
      </c>
      <c r="G43" s="160" t="s">
        <v>195</v>
      </c>
    </row>
    <row r="44" spans="1:7" ht="20.25" customHeight="1" x14ac:dyDescent="0.3">
      <c r="A44" s="160">
        <v>41</v>
      </c>
      <c r="B44" s="163">
        <v>45240</v>
      </c>
      <c r="C44" s="160" t="s">
        <v>11</v>
      </c>
      <c r="D44" s="160" t="s">
        <v>9</v>
      </c>
      <c r="E44" s="169">
        <v>11453000</v>
      </c>
      <c r="F44" s="160" t="s">
        <v>156</v>
      </c>
      <c r="G44" s="160" t="s">
        <v>196</v>
      </c>
    </row>
    <row r="45" spans="1:7" ht="20.25" customHeight="1" x14ac:dyDescent="0.3">
      <c r="A45" s="160">
        <v>42</v>
      </c>
      <c r="B45" s="163">
        <v>45252</v>
      </c>
      <c r="C45" s="160" t="s">
        <v>11</v>
      </c>
      <c r="D45" s="160" t="s">
        <v>8</v>
      </c>
      <c r="E45" s="169">
        <v>236246000</v>
      </c>
      <c r="F45" s="160" t="s">
        <v>156</v>
      </c>
      <c r="G45" s="160" t="s">
        <v>197</v>
      </c>
    </row>
    <row r="46" spans="1:7" ht="20.25" customHeight="1" x14ac:dyDescent="0.3">
      <c r="A46" s="160">
        <v>43</v>
      </c>
      <c r="B46" s="163">
        <v>45278</v>
      </c>
      <c r="C46" s="160" t="s">
        <v>11</v>
      </c>
      <c r="D46" s="160" t="s">
        <v>8</v>
      </c>
      <c r="E46" s="169">
        <v>578466000</v>
      </c>
      <c r="F46" s="160" t="s">
        <v>156</v>
      </c>
      <c r="G46" s="160" t="s">
        <v>198</v>
      </c>
    </row>
    <row r="47" spans="1:7" ht="20.25" customHeight="1" x14ac:dyDescent="0.3">
      <c r="A47" s="160">
        <v>44</v>
      </c>
      <c r="B47" s="163">
        <v>45281</v>
      </c>
      <c r="C47" s="160" t="s">
        <v>11</v>
      </c>
      <c r="D47" s="160" t="s">
        <v>9</v>
      </c>
      <c r="E47" s="169">
        <v>27200000</v>
      </c>
      <c r="F47" s="160" t="s">
        <v>156</v>
      </c>
      <c r="G47" s="160" t="s">
        <v>199</v>
      </c>
    </row>
    <row r="48" spans="1:7" s="75" customFormat="1" ht="20.25" customHeight="1" x14ac:dyDescent="0.3">
      <c r="A48" s="216" t="s">
        <v>200</v>
      </c>
      <c r="B48" s="217"/>
      <c r="C48" s="217"/>
      <c r="D48" s="233"/>
      <c r="E48" s="126">
        <v>6615885670</v>
      </c>
      <c r="F48" s="78"/>
      <c r="G48" s="78"/>
    </row>
  </sheetData>
  <mergeCells count="3">
    <mergeCell ref="A1:G1"/>
    <mergeCell ref="A2:C2"/>
    <mergeCell ref="A48:D4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6F15F-2562-4709-9A0D-F6A2095CA1B6}">
  <dimension ref="A1:O7"/>
  <sheetViews>
    <sheetView workbookViewId="0">
      <selection activeCell="I17" sqref="I17"/>
    </sheetView>
  </sheetViews>
  <sheetFormatPr defaultRowHeight="16.5" x14ac:dyDescent="0.3"/>
  <cols>
    <col min="1" max="1" width="5.125" customWidth="1"/>
    <col min="2" max="2" width="11.875" customWidth="1"/>
    <col min="5" max="8" width="6.375" customWidth="1"/>
    <col min="14" max="14" width="12.625" customWidth="1"/>
    <col min="15" max="15" width="22.75" customWidth="1"/>
  </cols>
  <sheetData>
    <row r="1" spans="1:15" ht="26.25" x14ac:dyDescent="0.3">
      <c r="A1" s="229" t="s">
        <v>583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</row>
    <row r="2" spans="1:15" ht="17.25" x14ac:dyDescent="0.3">
      <c r="A2" s="170" t="s">
        <v>71</v>
      </c>
      <c r="B2" s="170"/>
      <c r="C2" s="170"/>
      <c r="D2" s="81"/>
      <c r="E2" s="98"/>
      <c r="F2" s="100"/>
      <c r="G2" s="2"/>
      <c r="H2" s="2"/>
      <c r="I2" s="2"/>
      <c r="J2" s="2"/>
      <c r="K2" s="2"/>
      <c r="L2" s="2"/>
      <c r="M2" s="2"/>
    </row>
    <row r="3" spans="1:15" s="104" customFormat="1" ht="26.25" customHeight="1" x14ac:dyDescent="0.3">
      <c r="A3" s="119" t="s">
        <v>202</v>
      </c>
      <c r="B3" s="119" t="s">
        <v>252</v>
      </c>
      <c r="C3" s="119" t="s">
        <v>253</v>
      </c>
      <c r="D3" s="119" t="s">
        <v>254</v>
      </c>
      <c r="E3" s="119" t="s">
        <v>255</v>
      </c>
      <c r="F3" s="119" t="s">
        <v>256</v>
      </c>
      <c r="G3" s="119" t="s">
        <v>257</v>
      </c>
      <c r="H3" s="119" t="s">
        <v>258</v>
      </c>
      <c r="I3" s="119" t="s">
        <v>259</v>
      </c>
      <c r="J3" s="119" t="s">
        <v>206</v>
      </c>
      <c r="K3" s="119" t="s">
        <v>260</v>
      </c>
      <c r="L3" s="119" t="s">
        <v>261</v>
      </c>
      <c r="M3" s="119" t="s">
        <v>262</v>
      </c>
      <c r="N3" s="119" t="s">
        <v>263</v>
      </c>
      <c r="O3" s="119" t="s">
        <v>264</v>
      </c>
    </row>
    <row r="4" spans="1:15" s="104" customFormat="1" ht="18.75" customHeight="1" x14ac:dyDescent="0.3">
      <c r="A4" s="113">
        <v>1</v>
      </c>
      <c r="B4" s="120" t="s">
        <v>265</v>
      </c>
      <c r="C4" s="120" t="s">
        <v>266</v>
      </c>
      <c r="D4" s="120" t="s">
        <v>267</v>
      </c>
      <c r="E4" s="120"/>
      <c r="F4" s="120"/>
      <c r="G4" s="120" t="s">
        <v>268</v>
      </c>
      <c r="H4" s="120"/>
      <c r="I4" s="120" t="s">
        <v>292</v>
      </c>
      <c r="J4" s="120" t="s">
        <v>293</v>
      </c>
      <c r="K4" s="120" t="s">
        <v>269</v>
      </c>
      <c r="L4" s="121">
        <v>1</v>
      </c>
      <c r="M4" s="120" t="s">
        <v>270</v>
      </c>
      <c r="N4" s="122">
        <v>79000</v>
      </c>
      <c r="O4" s="120" t="s">
        <v>271</v>
      </c>
    </row>
    <row r="5" spans="1:15" s="104" customFormat="1" ht="18.75" customHeight="1" x14ac:dyDescent="0.3">
      <c r="A5" s="113">
        <v>2</v>
      </c>
      <c r="B5" s="120" t="s">
        <v>265</v>
      </c>
      <c r="C5" s="120" t="s">
        <v>266</v>
      </c>
      <c r="D5" s="120" t="s">
        <v>267</v>
      </c>
      <c r="E5" s="120"/>
      <c r="F5" s="120"/>
      <c r="G5" s="120" t="s">
        <v>268</v>
      </c>
      <c r="H5" s="120"/>
      <c r="I5" s="120" t="s">
        <v>292</v>
      </c>
      <c r="J5" s="120" t="s">
        <v>293</v>
      </c>
      <c r="K5" s="120" t="s">
        <v>272</v>
      </c>
      <c r="L5" s="121">
        <v>1</v>
      </c>
      <c r="M5" s="120" t="s">
        <v>270</v>
      </c>
      <c r="N5" s="122">
        <v>1939900</v>
      </c>
      <c r="O5" s="120" t="s">
        <v>273</v>
      </c>
    </row>
    <row r="6" spans="1:15" s="104" customFormat="1" ht="18.75" customHeight="1" x14ac:dyDescent="0.3">
      <c r="A6" s="113">
        <v>3</v>
      </c>
      <c r="B6" s="120" t="s">
        <v>265</v>
      </c>
      <c r="C6" s="120" t="s">
        <v>266</v>
      </c>
      <c r="D6" s="120" t="s">
        <v>267</v>
      </c>
      <c r="E6" s="120"/>
      <c r="F6" s="120"/>
      <c r="G6" s="120" t="s">
        <v>268</v>
      </c>
      <c r="H6" s="120"/>
      <c r="I6" s="120" t="s">
        <v>292</v>
      </c>
      <c r="J6" s="120" t="s">
        <v>274</v>
      </c>
      <c r="K6" s="120" t="s">
        <v>275</v>
      </c>
      <c r="L6" s="121">
        <v>1</v>
      </c>
      <c r="M6" s="120" t="s">
        <v>276</v>
      </c>
      <c r="N6" s="122">
        <v>981100</v>
      </c>
      <c r="O6" s="120" t="s">
        <v>277</v>
      </c>
    </row>
    <row r="7" spans="1:15" s="104" customFormat="1" ht="22.5" customHeight="1" x14ac:dyDescent="0.3">
      <c r="A7" s="244" t="s">
        <v>241</v>
      </c>
      <c r="B7" s="245"/>
      <c r="C7" s="111"/>
      <c r="D7" s="111"/>
      <c r="E7" s="111"/>
      <c r="F7" s="111"/>
      <c r="G7" s="111"/>
      <c r="H7" s="111"/>
      <c r="I7" s="111"/>
      <c r="J7" s="111"/>
      <c r="K7" s="111"/>
      <c r="L7" s="123">
        <f>SUM(L4:L6)</f>
        <v>3</v>
      </c>
      <c r="M7" s="111"/>
      <c r="N7" s="124">
        <f>SUM(N4:N6)</f>
        <v>3000000</v>
      </c>
      <c r="O7" s="111"/>
    </row>
  </sheetData>
  <mergeCells count="2">
    <mergeCell ref="A1:O1"/>
    <mergeCell ref="A7:B7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AEBA3-4295-4B36-A214-81B150027620}">
  <dimension ref="A1:M7"/>
  <sheetViews>
    <sheetView workbookViewId="0">
      <selection sqref="A1:I1"/>
    </sheetView>
  </sheetViews>
  <sheetFormatPr defaultRowHeight="16.5" x14ac:dyDescent="0.3"/>
  <cols>
    <col min="1" max="1" width="7" customWidth="1"/>
    <col min="2" max="2" width="11.375" customWidth="1"/>
    <col min="3" max="3" width="13.5" customWidth="1"/>
    <col min="4" max="4" width="11.375" customWidth="1"/>
    <col min="8" max="8" width="12.25" customWidth="1"/>
    <col min="9" max="9" width="22.875" customWidth="1"/>
  </cols>
  <sheetData>
    <row r="1" spans="1:13" ht="26.25" x14ac:dyDescent="0.3">
      <c r="A1" s="229" t="s">
        <v>284</v>
      </c>
      <c r="B1" s="229"/>
      <c r="C1" s="229"/>
      <c r="D1" s="229"/>
      <c r="E1" s="229"/>
      <c r="F1" s="229"/>
      <c r="G1" s="229"/>
      <c r="H1" s="229"/>
      <c r="I1" s="229"/>
    </row>
    <row r="2" spans="1:13" ht="17.25" x14ac:dyDescent="0.3">
      <c r="A2" s="183" t="s">
        <v>71</v>
      </c>
      <c r="B2" s="183"/>
      <c r="C2" s="183"/>
      <c r="D2" s="81"/>
      <c r="E2" s="98"/>
      <c r="F2" s="100"/>
      <c r="G2" s="2"/>
      <c r="H2" s="2"/>
      <c r="I2" s="2"/>
      <c r="J2" s="2"/>
      <c r="K2" s="2"/>
      <c r="L2" s="2"/>
      <c r="M2" s="2"/>
    </row>
    <row r="3" spans="1:13" s="104" customFormat="1" ht="21.75" customHeight="1" x14ac:dyDescent="0.3">
      <c r="A3" s="119" t="s">
        <v>203</v>
      </c>
      <c r="B3" s="119" t="s">
        <v>278</v>
      </c>
      <c r="C3" s="119" t="s">
        <v>279</v>
      </c>
      <c r="D3" s="119" t="s">
        <v>280</v>
      </c>
      <c r="E3" s="119" t="s">
        <v>281</v>
      </c>
      <c r="F3" s="119" t="s">
        <v>261</v>
      </c>
      <c r="G3" s="119" t="s">
        <v>262</v>
      </c>
      <c r="H3" s="119" t="s">
        <v>282</v>
      </c>
      <c r="I3" s="119" t="s">
        <v>264</v>
      </c>
    </row>
    <row r="4" spans="1:13" s="104" customFormat="1" ht="17.25" customHeight="1" x14ac:dyDescent="0.3">
      <c r="A4" s="113">
        <v>1</v>
      </c>
      <c r="B4" s="120" t="s">
        <v>265</v>
      </c>
      <c r="C4" s="120" t="s">
        <v>269</v>
      </c>
      <c r="D4" s="120" t="s">
        <v>283</v>
      </c>
      <c r="E4" s="120" t="s">
        <v>268</v>
      </c>
      <c r="F4" s="121">
        <v>1</v>
      </c>
      <c r="G4" s="120" t="s">
        <v>270</v>
      </c>
      <c r="H4" s="122">
        <v>79000</v>
      </c>
      <c r="I4" s="120" t="s">
        <v>271</v>
      </c>
    </row>
    <row r="5" spans="1:13" s="104" customFormat="1" ht="17.25" customHeight="1" x14ac:dyDescent="0.3">
      <c r="A5" s="113">
        <v>2</v>
      </c>
      <c r="B5" s="120" t="s">
        <v>265</v>
      </c>
      <c r="C5" s="120" t="s">
        <v>272</v>
      </c>
      <c r="D5" s="120" t="s">
        <v>283</v>
      </c>
      <c r="E5" s="120" t="s">
        <v>268</v>
      </c>
      <c r="F5" s="121">
        <v>1</v>
      </c>
      <c r="G5" s="120" t="s">
        <v>270</v>
      </c>
      <c r="H5" s="122">
        <v>1939900</v>
      </c>
      <c r="I5" s="120" t="s">
        <v>273</v>
      </c>
    </row>
    <row r="6" spans="1:13" s="104" customFormat="1" ht="17.25" customHeight="1" x14ac:dyDescent="0.3">
      <c r="A6" s="113">
        <v>3</v>
      </c>
      <c r="B6" s="120" t="s">
        <v>265</v>
      </c>
      <c r="C6" s="120" t="s">
        <v>274</v>
      </c>
      <c r="D6" s="120" t="s">
        <v>283</v>
      </c>
      <c r="E6" s="120" t="s">
        <v>268</v>
      </c>
      <c r="F6" s="121">
        <v>1</v>
      </c>
      <c r="G6" s="120" t="s">
        <v>276</v>
      </c>
      <c r="H6" s="122">
        <v>981100</v>
      </c>
      <c r="I6" s="120" t="s">
        <v>277</v>
      </c>
    </row>
    <row r="7" spans="1:13" s="104" customFormat="1" ht="19.5" customHeight="1" x14ac:dyDescent="0.3">
      <c r="A7" s="246" t="s">
        <v>241</v>
      </c>
      <c r="B7" s="247"/>
      <c r="C7" s="108"/>
      <c r="D7" s="108"/>
      <c r="E7" s="108"/>
      <c r="F7" s="108"/>
      <c r="G7" s="108"/>
      <c r="H7" s="125">
        <f>SUM(H4:H6)</f>
        <v>3000000</v>
      </c>
      <c r="I7" s="108"/>
    </row>
  </sheetData>
  <mergeCells count="3">
    <mergeCell ref="A1:I1"/>
    <mergeCell ref="A7:B7"/>
    <mergeCell ref="A2:C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593D8-59E5-467E-9F2B-B6E95359E276}">
  <dimension ref="A1:D5"/>
  <sheetViews>
    <sheetView workbookViewId="0">
      <selection activeCell="D16" sqref="D16"/>
    </sheetView>
  </sheetViews>
  <sheetFormatPr defaultRowHeight="16.5" x14ac:dyDescent="0.3"/>
  <cols>
    <col min="1" max="1" width="16.25" customWidth="1"/>
    <col min="2" max="2" width="23.875" customWidth="1"/>
    <col min="3" max="3" width="27.625" customWidth="1"/>
    <col min="4" max="4" width="23.875" customWidth="1"/>
  </cols>
  <sheetData>
    <row r="1" spans="1:4" ht="26.25" x14ac:dyDescent="0.3">
      <c r="A1" s="248" t="s">
        <v>290</v>
      </c>
      <c r="B1" s="249"/>
      <c r="C1" s="249"/>
      <c r="D1" s="249"/>
    </row>
    <row r="2" spans="1:4" ht="26.25" x14ac:dyDescent="0.3">
      <c r="A2" s="101"/>
      <c r="B2" s="102"/>
      <c r="C2" s="102"/>
      <c r="D2" s="102"/>
    </row>
    <row r="3" spans="1:4" s="104" customFormat="1" ht="21" customHeight="1" x14ac:dyDescent="0.3">
      <c r="A3" s="103" t="s">
        <v>203</v>
      </c>
      <c r="B3" s="103" t="s">
        <v>285</v>
      </c>
      <c r="C3" s="103" t="s">
        <v>286</v>
      </c>
      <c r="D3" s="103" t="s">
        <v>287</v>
      </c>
    </row>
    <row r="4" spans="1:4" s="104" customFormat="1" ht="21" customHeight="1" x14ac:dyDescent="0.3">
      <c r="A4" s="105">
        <v>1</v>
      </c>
      <c r="B4" s="105" t="s">
        <v>288</v>
      </c>
      <c r="C4" s="105" t="s">
        <v>291</v>
      </c>
      <c r="D4" s="105" t="s">
        <v>289</v>
      </c>
    </row>
    <row r="5" spans="1:4" s="104" customFormat="1" ht="13.5" x14ac:dyDescent="0.3"/>
  </sheetData>
  <mergeCells count="1">
    <mergeCell ref="A1:D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13</vt:i4>
      </vt:variant>
    </vt:vector>
  </HeadingPairs>
  <TitlesOfParts>
    <vt:vector size="13" baseType="lpstr">
      <vt:lpstr>1. 결산 총괄표</vt:lpstr>
      <vt:lpstr>1-1. 세입결산서</vt:lpstr>
      <vt:lpstr>1-2. 세출결산서</vt:lpstr>
      <vt:lpstr>2. 과목전용조서</vt:lpstr>
      <vt:lpstr>15. 사업수입명세서</vt:lpstr>
      <vt:lpstr>16. 정부보조금명세서</vt:lpstr>
      <vt:lpstr>17-1.후원품수입내역</vt:lpstr>
      <vt:lpstr>17-2.후원품사용내역서</vt:lpstr>
      <vt:lpstr>18.후원금전용계좌정보</vt:lpstr>
      <vt:lpstr>19.인건비명세서</vt:lpstr>
      <vt:lpstr>20.사업비명세서</vt:lpstr>
      <vt:lpstr>21.사무비명세서</vt:lpstr>
      <vt:lpstr>22. 감사보고서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2024-03-21T05:55:38Z</dcterms:created>
  <dcterms:modified xsi:type="dcterms:W3CDTF">2024-03-28T04:12:32Z</dcterms:modified>
</cp:coreProperties>
</file>